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https://idrettsforbundet.sharepoint.com/sites/SF34Administrasjon/Delte dokumenter/Organisasjon/Klubblisens/KlubblisensUtvalget/Klubblisens Eldre Ting/Rapporteringsmaler/Rapporteringsmaler_Nye/Handlingsplan/"/>
    </mc:Choice>
  </mc:AlternateContent>
  <xr:revisionPtr revIDLastSave="203" documentId="8_{703EF16D-5758-48B5-89A7-FF989CF52EF5}" xr6:coauthVersionLast="47" xr6:coauthVersionMax="47" xr10:uidLastSave="{9285E7F9-890E-4F73-A41A-041CD2A9531D}"/>
  <bookViews>
    <workbookView xWindow="28680" yWindow="-120" windowWidth="29040" windowHeight="15720" xr2:uid="{00000000-000D-0000-FFFF-FFFF00000000}"/>
  </bookViews>
  <sheets>
    <sheet name="Info" sheetId="5" r:id="rId1"/>
    <sheet name="Nåtid" sheetId="1" r:id="rId2"/>
    <sheet name="Poster_1.Divisjon_31.12" sheetId="2" state="hidden" r:id="rId3"/>
    <sheet name="År1_Delmål1" sheetId="6" r:id="rId4"/>
    <sheet name="Poster_1.Divisjon_31.12_1" sheetId="7" state="hidden" r:id="rId5"/>
    <sheet name="År2_Delmål2" sheetId="9" r:id="rId6"/>
    <sheet name="Poster_1.Divisjon_31.12_2" sheetId="10" state="hidden" r:id="rId7"/>
    <sheet name="År3_Delmål3" sheetId="12" r:id="rId8"/>
    <sheet name="Poster_1.Divisjon_31.12_3" sheetId="13" state="hidden" r:id="rId9"/>
    <sheet name="Nåtid_Rating" sheetId="3" state="hidden" r:id="rId10"/>
    <sheet name="År1_Rating" sheetId="8" state="hidden" r:id="rId11"/>
    <sheet name="År2_Rating" sheetId="11" state="hidden" r:id="rId12"/>
    <sheet name="År3_Rating" sheetId="14" state="hidden" r:id="rId13"/>
    <sheet name="Ratingmodell" sheetId="4" state="hidden"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7" i="14" l="1"/>
  <c r="D31" i="14" s="1"/>
  <c r="D27" i="11"/>
  <c r="D31" i="11" s="1"/>
  <c r="K13" i="1"/>
  <c r="D27" i="8"/>
  <c r="D31" i="8" s="1"/>
  <c r="K13" i="12" l="1"/>
  <c r="K13" i="6"/>
  <c r="K13" i="9"/>
  <c r="E32" i="9"/>
  <c r="G13" i="1"/>
  <c r="G13" i="9"/>
  <c r="G13" i="6"/>
  <c r="C13" i="9" s="1"/>
  <c r="E13" i="12" s="1"/>
  <c r="C8" i="13" s="1"/>
  <c r="G24" i="1"/>
  <c r="C26" i="2" s="1"/>
  <c r="D9" i="1"/>
  <c r="B19" i="13"/>
  <c r="B19" i="10"/>
  <c r="B19" i="7"/>
  <c r="B19" i="2"/>
  <c r="C33" i="13"/>
  <c r="C31" i="13"/>
  <c r="C29" i="13"/>
  <c r="C28" i="13"/>
  <c r="C27" i="13"/>
  <c r="C33" i="10"/>
  <c r="C31" i="10"/>
  <c r="C29" i="10"/>
  <c r="C28" i="10"/>
  <c r="C27" i="10"/>
  <c r="C33" i="7"/>
  <c r="C31" i="7"/>
  <c r="C29" i="7"/>
  <c r="C28" i="7"/>
  <c r="C27" i="7"/>
  <c r="C33" i="2"/>
  <c r="C31" i="2"/>
  <c r="C29" i="2"/>
  <c r="C28" i="2"/>
  <c r="C27" i="2"/>
  <c r="C22" i="2"/>
  <c r="C19" i="2"/>
  <c r="C17" i="2"/>
  <c r="C14" i="2"/>
  <c r="C13" i="2"/>
  <c r="C12" i="2"/>
  <c r="C32" i="13"/>
  <c r="C34" i="13" s="1"/>
  <c r="C7" i="12"/>
  <c r="C11" i="12"/>
  <c r="C12" i="12"/>
  <c r="C5" i="13" s="1"/>
  <c r="C15" i="12"/>
  <c r="C16" i="12"/>
  <c r="C17" i="12"/>
  <c r="C18" i="12"/>
  <c r="C19" i="12"/>
  <c r="C20" i="12"/>
  <c r="C21" i="12"/>
  <c r="C22" i="12"/>
  <c r="C23" i="12"/>
  <c r="C25" i="12"/>
  <c r="C26" i="12"/>
  <c r="C12" i="13"/>
  <c r="C27" i="12"/>
  <c r="C13" i="13"/>
  <c r="C28" i="12"/>
  <c r="C14" i="13"/>
  <c r="C29" i="12"/>
  <c r="C17" i="13"/>
  <c r="C30" i="12"/>
  <c r="C19" i="13"/>
  <c r="C6" i="12"/>
  <c r="G21" i="14"/>
  <c r="F21" i="14"/>
  <c r="C37" i="13"/>
  <c r="B37" i="13"/>
  <c r="B33" i="13"/>
  <c r="B32" i="13"/>
  <c r="B31" i="13"/>
  <c r="B29" i="13"/>
  <c r="B28" i="13"/>
  <c r="B27" i="13"/>
  <c r="C26" i="13"/>
  <c r="B26" i="13"/>
  <c r="B22" i="13"/>
  <c r="B21" i="13"/>
  <c r="B18" i="13"/>
  <c r="B17" i="13"/>
  <c r="B16" i="13"/>
  <c r="B14" i="13"/>
  <c r="B13" i="13"/>
  <c r="B12" i="13"/>
  <c r="B11" i="13"/>
  <c r="B8" i="13"/>
  <c r="B7" i="13"/>
  <c r="B6" i="13"/>
  <c r="B5" i="13"/>
  <c r="B4" i="13"/>
  <c r="B4" i="10"/>
  <c r="C7" i="9"/>
  <c r="E7" i="12" s="1"/>
  <c r="C11" i="9"/>
  <c r="E11" i="12"/>
  <c r="C12" i="9"/>
  <c r="E12" i="12" s="1"/>
  <c r="C16" i="9"/>
  <c r="E16" i="12" s="1"/>
  <c r="C17" i="9"/>
  <c r="E17" i="12" s="1"/>
  <c r="C18" i="9"/>
  <c r="E18" i="12"/>
  <c r="C19" i="9"/>
  <c r="E19" i="12" s="1"/>
  <c r="C20" i="9"/>
  <c r="E20" i="12"/>
  <c r="C21" i="9"/>
  <c r="E21" i="12"/>
  <c r="C22" i="9"/>
  <c r="E22" i="12"/>
  <c r="C23" i="9"/>
  <c r="E23" i="12"/>
  <c r="C25" i="9"/>
  <c r="E25" i="12" s="1"/>
  <c r="C26" i="9"/>
  <c r="E26" i="12"/>
  <c r="C27" i="9"/>
  <c r="C13" i="10"/>
  <c r="C28" i="9"/>
  <c r="C29" i="9"/>
  <c r="E29" i="12" s="1"/>
  <c r="C30" i="9"/>
  <c r="C19" i="10" s="1"/>
  <c r="C6" i="9"/>
  <c r="E6" i="12" s="1"/>
  <c r="G21" i="11"/>
  <c r="F21" i="11"/>
  <c r="C37" i="10"/>
  <c r="B37" i="10"/>
  <c r="B33" i="10"/>
  <c r="B32" i="10"/>
  <c r="B31" i="10"/>
  <c r="B29" i="10"/>
  <c r="B28" i="10"/>
  <c r="B27" i="10"/>
  <c r="B26" i="10"/>
  <c r="B22" i="10"/>
  <c r="B21" i="10"/>
  <c r="B18" i="10"/>
  <c r="B17" i="10"/>
  <c r="B16" i="10"/>
  <c r="B14" i="10"/>
  <c r="B13" i="10"/>
  <c r="B12" i="10"/>
  <c r="B11" i="10"/>
  <c r="B8" i="10"/>
  <c r="B7" i="10"/>
  <c r="B6" i="10"/>
  <c r="B5" i="10"/>
  <c r="G31" i="9"/>
  <c r="C31" i="12" s="1"/>
  <c r="G24" i="9"/>
  <c r="C26" i="10" s="1"/>
  <c r="C37" i="7"/>
  <c r="B37" i="7"/>
  <c r="B33" i="7"/>
  <c r="B32" i="7"/>
  <c r="B31" i="7"/>
  <c r="B29" i="7"/>
  <c r="B28" i="7"/>
  <c r="B27" i="7"/>
  <c r="B26" i="7"/>
  <c r="B22" i="7"/>
  <c r="B21" i="7"/>
  <c r="B18" i="7"/>
  <c r="B17" i="7"/>
  <c r="B16" i="7"/>
  <c r="B14" i="7"/>
  <c r="B13" i="7"/>
  <c r="B12" i="7"/>
  <c r="B11" i="7"/>
  <c r="B8" i="7"/>
  <c r="B7" i="7"/>
  <c r="B6" i="7"/>
  <c r="B5" i="7"/>
  <c r="B4" i="7"/>
  <c r="G21" i="8"/>
  <c r="F21" i="8"/>
  <c r="B37" i="2"/>
  <c r="B33" i="2"/>
  <c r="B32" i="2"/>
  <c r="B31" i="2"/>
  <c r="B29" i="2"/>
  <c r="B28" i="2"/>
  <c r="B27" i="2"/>
  <c r="B26" i="2"/>
  <c r="B22" i="2"/>
  <c r="B21" i="2"/>
  <c r="B18" i="2"/>
  <c r="B17" i="2"/>
  <c r="B16" i="2"/>
  <c r="B14" i="2"/>
  <c r="B13" i="2"/>
  <c r="B12" i="2"/>
  <c r="B11" i="2"/>
  <c r="B8" i="2"/>
  <c r="B7" i="2"/>
  <c r="C6" i="2"/>
  <c r="D25" i="3"/>
  <c r="B6" i="2"/>
  <c r="C5" i="2"/>
  <c r="B5" i="2"/>
  <c r="C4" i="2"/>
  <c r="B4" i="2"/>
  <c r="E11" i="6"/>
  <c r="E12" i="6"/>
  <c r="E16" i="6"/>
  <c r="E17" i="6"/>
  <c r="E18" i="6"/>
  <c r="E19" i="6"/>
  <c r="E20" i="6"/>
  <c r="E21" i="6"/>
  <c r="E22" i="6"/>
  <c r="E23" i="6"/>
  <c r="E25" i="6"/>
  <c r="E26" i="6"/>
  <c r="E27" i="6"/>
  <c r="E28" i="6"/>
  <c r="E29" i="6"/>
  <c r="E30" i="6"/>
  <c r="C22" i="7" s="1"/>
  <c r="E7" i="6"/>
  <c r="E8" i="6"/>
  <c r="E10" i="6"/>
  <c r="E6" i="6"/>
  <c r="C7" i="6"/>
  <c r="E7" i="9"/>
  <c r="C11" i="6"/>
  <c r="E11" i="9" s="1"/>
  <c r="C12" i="6"/>
  <c r="C5" i="7"/>
  <c r="C16" i="6"/>
  <c r="E16" i="9" s="1"/>
  <c r="C17" i="6"/>
  <c r="E17" i="9"/>
  <c r="C18" i="6"/>
  <c r="E18" i="9" s="1"/>
  <c r="C19" i="6"/>
  <c r="E19" i="9"/>
  <c r="C20" i="6"/>
  <c r="E20" i="9" s="1"/>
  <c r="C21" i="6"/>
  <c r="E21" i="9"/>
  <c r="C22" i="6"/>
  <c r="E22" i="9" s="1"/>
  <c r="C23" i="6"/>
  <c r="E23" i="9"/>
  <c r="C25" i="6"/>
  <c r="E25" i="9" s="1"/>
  <c r="C26" i="6"/>
  <c r="C12" i="7"/>
  <c r="C27" i="6"/>
  <c r="E27" i="9" s="1"/>
  <c r="C28" i="6"/>
  <c r="C14" i="7"/>
  <c r="C29" i="6"/>
  <c r="C17" i="7" s="1"/>
  <c r="C30" i="6"/>
  <c r="C19" i="7"/>
  <c r="C6" i="6"/>
  <c r="E6" i="9" s="1"/>
  <c r="G31" i="6"/>
  <c r="C31" i="9" s="1"/>
  <c r="E31" i="12" s="1"/>
  <c r="G24" i="6"/>
  <c r="C24" i="9" s="1"/>
  <c r="G31" i="1"/>
  <c r="C31" i="6" s="1"/>
  <c r="E31" i="9" s="1"/>
  <c r="B31" i="4"/>
  <c r="D34" i="4" s="1"/>
  <c r="G21" i="3"/>
  <c r="F21" i="3"/>
  <c r="E31" i="1"/>
  <c r="D31" i="1"/>
  <c r="D32" i="1" s="1"/>
  <c r="C37" i="2" s="1"/>
  <c r="C31" i="1"/>
  <c r="E31" i="6" s="1"/>
  <c r="E24" i="1"/>
  <c r="D24" i="1"/>
  <c r="C24" i="1"/>
  <c r="E24" i="6" s="1"/>
  <c r="C16" i="7" s="1"/>
  <c r="E13" i="1"/>
  <c r="C8" i="2" s="1"/>
  <c r="D13" i="1"/>
  <c r="C13" i="1"/>
  <c r="E13" i="6"/>
  <c r="C8" i="7" s="1"/>
  <c r="E9" i="1"/>
  <c r="C9" i="1"/>
  <c r="C7" i="2" s="1"/>
  <c r="D11" i="3" s="1"/>
  <c r="E11" i="3" s="1"/>
  <c r="H11" i="3" s="1"/>
  <c r="E26" i="9"/>
  <c r="E30" i="9"/>
  <c r="C22" i="10" s="1"/>
  <c r="C10" i="6"/>
  <c r="E10" i="9" s="1"/>
  <c r="C13" i="6"/>
  <c r="E13" i="9" s="1"/>
  <c r="C8" i="10" s="1"/>
  <c r="C8" i="6"/>
  <c r="C4" i="7" s="1"/>
  <c r="G9" i="1"/>
  <c r="C9" i="6"/>
  <c r="E9" i="9" s="1"/>
  <c r="C8" i="9"/>
  <c r="E8" i="12" s="1"/>
  <c r="G9" i="6"/>
  <c r="C9" i="9"/>
  <c r="E9" i="12" s="1"/>
  <c r="C10" i="9"/>
  <c r="C6" i="10" s="1"/>
  <c r="C13" i="12"/>
  <c r="C10" i="12"/>
  <c r="C6" i="13" s="1"/>
  <c r="D25" i="14" s="1"/>
  <c r="C8" i="12"/>
  <c r="C4" i="13"/>
  <c r="G9" i="9"/>
  <c r="C9" i="12" s="1"/>
  <c r="C7" i="13" s="1"/>
  <c r="C12" i="10"/>
  <c r="D33" i="4"/>
  <c r="L26" i="4" s="1"/>
  <c r="C14" i="10"/>
  <c r="E28" i="12"/>
  <c r="L23" i="4"/>
  <c r="L20" i="4"/>
  <c r="E32" i="1"/>
  <c r="C21" i="2" s="1"/>
  <c r="C23" i="2" s="1"/>
  <c r="C16" i="2"/>
  <c r="C17" i="10"/>
  <c r="E27" i="12"/>
  <c r="E8" i="9"/>
  <c r="E28" i="9"/>
  <c r="C24" i="6"/>
  <c r="C11" i="7" s="1"/>
  <c r="C32" i="1"/>
  <c r="C11" i="2"/>
  <c r="D19" i="3" s="1"/>
  <c r="E19" i="3" s="1"/>
  <c r="E12" i="9"/>
  <c r="G32" i="9"/>
  <c r="C32" i="10" s="1"/>
  <c r="C34" i="10" s="1"/>
  <c r="C7" i="7"/>
  <c r="C6" i="7"/>
  <c r="D25" i="8" s="1"/>
  <c r="C4" i="10" l="1"/>
  <c r="C32" i="12"/>
  <c r="C30" i="13"/>
  <c r="C26" i="7"/>
  <c r="G32" i="6"/>
  <c r="C30" i="10"/>
  <c r="D6" i="14"/>
  <c r="E6" i="14" s="1"/>
  <c r="H6" i="14" s="1"/>
  <c r="C30" i="7"/>
  <c r="C5" i="10"/>
  <c r="C7" i="10"/>
  <c r="E32" i="6"/>
  <c r="C21" i="7" s="1"/>
  <c r="C23" i="7" s="1"/>
  <c r="C21" i="10"/>
  <c r="C23" i="10" s="1"/>
  <c r="D7" i="3"/>
  <c r="E7" i="3" s="1"/>
  <c r="C15" i="2"/>
  <c r="D16" i="3" s="1"/>
  <c r="E16" i="3" s="1"/>
  <c r="C18" i="2"/>
  <c r="G32" i="1"/>
  <c r="C32" i="6" s="1"/>
  <c r="C18" i="7" s="1"/>
  <c r="D29" i="8" s="1"/>
  <c r="E29" i="9"/>
  <c r="C13" i="7"/>
  <c r="C30" i="2"/>
  <c r="C20" i="7"/>
  <c r="C18" i="13"/>
  <c r="D29" i="14" s="1"/>
  <c r="D11" i="8"/>
  <c r="E11" i="8" s="1"/>
  <c r="H11" i="8" s="1"/>
  <c r="D6" i="8"/>
  <c r="E6" i="8" s="1"/>
  <c r="H6" i="8" s="1"/>
  <c r="D6" i="3"/>
  <c r="E6" i="3" s="1"/>
  <c r="H6" i="3" s="1"/>
  <c r="E9" i="6"/>
  <c r="E24" i="12"/>
  <c r="C16" i="13" s="1"/>
  <c r="C11" i="10"/>
  <c r="E21" i="3"/>
  <c r="D25" i="11"/>
  <c r="D11" i="11"/>
  <c r="E11" i="11" s="1"/>
  <c r="H11" i="11" s="1"/>
  <c r="L10" i="4"/>
  <c r="L25" i="4"/>
  <c r="L19" i="4"/>
  <c r="L22" i="4"/>
  <c r="L16" i="4"/>
  <c r="L24" i="4"/>
  <c r="L6" i="4"/>
  <c r="L15" i="4"/>
  <c r="L13" i="4"/>
  <c r="L21" i="4"/>
  <c r="L18" i="4"/>
  <c r="L12" i="4"/>
  <c r="L28" i="4"/>
  <c r="L27" i="4"/>
  <c r="L9" i="4"/>
  <c r="L7" i="4"/>
  <c r="D19" i="11"/>
  <c r="E19" i="11" s="1"/>
  <c r="D17" i="8"/>
  <c r="E17" i="8" s="1"/>
  <c r="H17" i="8" s="1"/>
  <c r="C15" i="7"/>
  <c r="D16" i="8" s="1"/>
  <c r="E16" i="8" s="1"/>
  <c r="D19" i="8"/>
  <c r="E19" i="8" s="1"/>
  <c r="D26" i="8"/>
  <c r="L17" i="4"/>
  <c r="L8" i="4"/>
  <c r="D35" i="4"/>
  <c r="D7" i="8"/>
  <c r="E7" i="8" s="1"/>
  <c r="E24" i="9"/>
  <c r="C16" i="10" s="1"/>
  <c r="C24" i="12"/>
  <c r="C11" i="13" s="1"/>
  <c r="L14" i="4"/>
  <c r="H19" i="3" s="1"/>
  <c r="L5" i="4"/>
  <c r="E30" i="12"/>
  <c r="C22" i="13" s="1"/>
  <c r="D11" i="14"/>
  <c r="E11" i="14" s="1"/>
  <c r="H11" i="14" s="1"/>
  <c r="E10" i="12"/>
  <c r="L11" i="4"/>
  <c r="D7" i="11" l="1"/>
  <c r="E7" i="11" s="1"/>
  <c r="H7" i="11" s="1"/>
  <c r="D6" i="11"/>
  <c r="E6" i="11" s="1"/>
  <c r="H6" i="11" s="1"/>
  <c r="C32" i="7"/>
  <c r="C34" i="7" s="1"/>
  <c r="C32" i="9"/>
  <c r="E32" i="12" s="1"/>
  <c r="C21" i="13" s="1"/>
  <c r="C23" i="13" s="1"/>
  <c r="H16" i="3"/>
  <c r="H7" i="3"/>
  <c r="D26" i="3"/>
  <c r="C20" i="2"/>
  <c r="D17" i="3" s="1"/>
  <c r="D29" i="3"/>
  <c r="D26" i="14"/>
  <c r="C32" i="2"/>
  <c r="C34" i="2" s="1"/>
  <c r="C20" i="13"/>
  <c r="D17" i="14" s="1"/>
  <c r="E17" i="14" s="1"/>
  <c r="H17" i="14" s="1"/>
  <c r="H7" i="8"/>
  <c r="D18" i="8"/>
  <c r="E18" i="8" s="1"/>
  <c r="H18" i="8" s="1"/>
  <c r="H19" i="11"/>
  <c r="D19" i="14"/>
  <c r="E19" i="14" s="1"/>
  <c r="H19" i="14" s="1"/>
  <c r="C15" i="13"/>
  <c r="D16" i="14" s="1"/>
  <c r="E16" i="14" s="1"/>
  <c r="H16" i="14" s="1"/>
  <c r="D7" i="14"/>
  <c r="E7" i="14" s="1"/>
  <c r="H19" i="8"/>
  <c r="H21" i="3"/>
  <c r="D21" i="3"/>
  <c r="E21" i="8"/>
  <c r="H16" i="8"/>
  <c r="C15" i="10"/>
  <c r="D16" i="11" s="1"/>
  <c r="E16" i="11" s="1"/>
  <c r="H16" i="11" s="1"/>
  <c r="C18" i="10" l="1"/>
  <c r="C20" i="10" s="1"/>
  <c r="D17" i="11" s="1"/>
  <c r="E17" i="11" s="1"/>
  <c r="H17" i="11" s="1"/>
  <c r="E17" i="3"/>
  <c r="H17" i="3" s="1"/>
  <c r="D18" i="3"/>
  <c r="E18" i="3" s="1"/>
  <c r="H18" i="3" s="1"/>
  <c r="D29" i="11"/>
  <c r="D21" i="8"/>
  <c r="H21" i="8"/>
  <c r="H7" i="14"/>
  <c r="D18" i="14"/>
  <c r="E18" i="14" s="1"/>
  <c r="H18" i="14" s="1"/>
  <c r="D18" i="11" l="1"/>
  <c r="E18" i="11" s="1"/>
  <c r="H18" i="11" s="1"/>
  <c r="D26" i="11"/>
  <c r="E21" i="14"/>
  <c r="E21" i="11"/>
  <c r="H21" i="11" l="1"/>
  <c r="D21" i="11"/>
  <c r="H21" i="14"/>
  <c r="D21"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Pedersen, Eivind</author>
  </authors>
  <commentList>
    <comment ref="J6" authorId="0" shapeId="0" xr:uid="{00000000-0006-0000-0900-000001000000}">
      <text>
        <r>
          <rPr>
            <b/>
            <sz val="8"/>
            <color indexed="81"/>
            <rFont val="Tahoma"/>
            <family val="2"/>
          </rPr>
          <t>Pedersen, Eivind:</t>
        </r>
        <r>
          <rPr>
            <sz val="8"/>
            <color indexed="81"/>
            <rFont val="Tahoma"/>
            <family val="2"/>
          </rPr>
          <t xml:space="preserve">
En tommelfingerregel er at likviditetsgrad 1 bør være større en 2. Dette kravet kan reduseres noe da bedrifter i nyere tid ikke har like stort behov for omløpsmidler </t>
        </r>
      </text>
    </comment>
    <comment ref="J7" authorId="0" shapeId="0" xr:uid="{00000000-0006-0000-0900-000002000000}">
      <text>
        <r>
          <rPr>
            <b/>
            <sz val="8"/>
            <color indexed="81"/>
            <rFont val="Tahoma"/>
            <family val="2"/>
          </rPr>
          <t>Pedersen, Eivind:</t>
        </r>
        <r>
          <rPr>
            <sz val="8"/>
            <color indexed="81"/>
            <rFont val="Tahoma"/>
            <family val="2"/>
          </rPr>
          <t xml:space="preserve">
Arbeidskapital beskriver hvor stor del av omløpsmidlene dine som er finansiert med langsiktig kapital. En positiv arbeidskapital betyr at en del av omløpsmidlene blir finansiert med langsiktig kapital. Det er spessielt viktig at en del av varelageret er finansiert av langsiktig kapital. Et normalt krav er at arbeidskapitalen skal dekke 50% av varelageret, men mange ønsker at det skal dekke hele.
 I nøkkeltallssammenheng er det interessant å følge arbeidskapitalen i forhold til salgsinntektene</t>
        </r>
      </text>
    </comment>
    <comment ref="J11" authorId="0" shapeId="0" xr:uid="{00000000-0006-0000-0900-000003000000}">
      <text>
        <r>
          <rPr>
            <b/>
            <sz val="8"/>
            <color indexed="81"/>
            <rFont val="Tahoma"/>
            <family val="2"/>
          </rPr>
          <t>Pedersen, Eivind:</t>
        </r>
        <r>
          <rPr>
            <sz val="8"/>
            <color indexed="81"/>
            <rFont val="Tahoma"/>
            <family val="2"/>
          </rPr>
          <t xml:space="preserve">
En høy egenkapitalprosent viser at bedriftens soliditet er sterk. Dette forholdstallet viser hvor stor del av eiendelene som er finansiert med egenkapital, samt hvor store tap bedriften kan bli utsatt for før det tærer på fremmedkapitalen. En egenkapitalprosent på 30 karakteriseres som bra for de fleste bedrifter, mens en egenkapitalprosent under 10 sees på som meget lavt. Ved 10 % egenkapitalandel har ikke aksjeselskaper lov å dele ut utbytte ifølge aksjeloven. </t>
        </r>
      </text>
    </comment>
    <comment ref="J16" authorId="0" shapeId="0" xr:uid="{00000000-0006-0000-0900-000004000000}">
      <text>
        <r>
          <rPr>
            <b/>
            <sz val="8"/>
            <color indexed="81"/>
            <rFont val="Tahoma"/>
            <family val="2"/>
          </rPr>
          <t>Pedersen, Eivind:</t>
        </r>
        <r>
          <rPr>
            <sz val="8"/>
            <color indexed="81"/>
            <rFont val="Tahoma"/>
            <family val="2"/>
          </rPr>
          <t xml:space="preserve">
Dette forholdstallet måler bedriftens avkastning på totalkapitalen, og viser hvor godt bedriften har vært drevet. Nøkkeltallet reflekterer hvor effektive selskapet har vært til å forvalte ressurser uavhengig av selskapets finansiering. Totalkapitalrentabiliteten tar derfor for seg avkastning både til eiere og kreditorer. </t>
        </r>
      </text>
    </comment>
    <comment ref="J17" authorId="0" shapeId="0" xr:uid="{00000000-0006-0000-0900-000005000000}">
      <text>
        <r>
          <rPr>
            <b/>
            <sz val="8"/>
            <color indexed="81"/>
            <rFont val="Tahoma"/>
            <family val="2"/>
          </rPr>
          <t>Pedersen, Eivind:</t>
        </r>
        <r>
          <rPr>
            <sz val="8"/>
            <color indexed="81"/>
            <rFont val="Tahoma"/>
            <family val="2"/>
          </rPr>
          <t xml:space="preserve">
Dette forholdstallet viser hvor mye som er tjent per omsatt krone i perioden. Dette forholdstallet måler selskapets lønnsomhet i forhold til salget. Forholdstallet kan bedres ved å øke inntektene eller ved å foreta kutt i kostnadene. </t>
        </r>
      </text>
    </comment>
    <comment ref="J19" authorId="0" shapeId="0" xr:uid="{00000000-0006-0000-0900-000006000000}">
      <text>
        <r>
          <rPr>
            <b/>
            <sz val="8"/>
            <color indexed="81"/>
            <rFont val="Tahoma"/>
            <family val="2"/>
          </rPr>
          <t>Pedersen, Eivind:</t>
        </r>
        <r>
          <rPr>
            <sz val="8"/>
            <color indexed="81"/>
            <rFont val="Tahoma"/>
            <family val="2"/>
          </rPr>
          <t xml:space="preserve">
Lønnskostnader i forhold til driftsinntekter. Bra med et så lavt forholdstall som mulig. Mulig gjennom å redusere lønnskostnader og/eller øke inntektene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Pedersen, Eivind</author>
  </authors>
  <commentList>
    <comment ref="J6" authorId="0" shapeId="0" xr:uid="{00000000-0006-0000-0A00-000001000000}">
      <text>
        <r>
          <rPr>
            <b/>
            <sz val="8"/>
            <color indexed="81"/>
            <rFont val="Tahoma"/>
            <family val="2"/>
          </rPr>
          <t>Pedersen, Eivind:</t>
        </r>
        <r>
          <rPr>
            <sz val="8"/>
            <color indexed="81"/>
            <rFont val="Tahoma"/>
            <family val="2"/>
          </rPr>
          <t xml:space="preserve">
En tommelfingerregel er at likviditetsgrad 1 bør være større en 2. Dette kravet kan reduseres noe da bedrifter i nyere tid ikke har like stort behov for omløpsmidler </t>
        </r>
      </text>
    </comment>
    <comment ref="J7" authorId="0" shapeId="0" xr:uid="{00000000-0006-0000-0A00-000002000000}">
      <text>
        <r>
          <rPr>
            <b/>
            <sz val="8"/>
            <color indexed="81"/>
            <rFont val="Tahoma"/>
            <family val="2"/>
          </rPr>
          <t>Pedersen, Eivind:</t>
        </r>
        <r>
          <rPr>
            <sz val="8"/>
            <color indexed="81"/>
            <rFont val="Tahoma"/>
            <family val="2"/>
          </rPr>
          <t xml:space="preserve">
Arbeidskapital beskriver hvor stor del av omløpsmidlene dine som er finansiert med langsiktig kapital. En positiv arbeidskapital betyr at en del av omløpsmidlene blir finansiert med langsiktig kapital. Det er spessielt viktig at en del av varelageret er finansiert av langsiktig kapital. Et normalt krav er at arbeidskapitalen skal dekke 50% av varelageret, men mange ønsker at det skal dekke hele.
 I nøkkeltallssammenheng er det interessant å følge arbeidskapitalen i forhold til salgsinntektene</t>
        </r>
      </text>
    </comment>
    <comment ref="J11" authorId="0" shapeId="0" xr:uid="{00000000-0006-0000-0A00-000003000000}">
      <text>
        <r>
          <rPr>
            <b/>
            <sz val="8"/>
            <color indexed="81"/>
            <rFont val="Tahoma"/>
            <family val="2"/>
          </rPr>
          <t>Pedersen, Eivind:</t>
        </r>
        <r>
          <rPr>
            <sz val="8"/>
            <color indexed="81"/>
            <rFont val="Tahoma"/>
            <family val="2"/>
          </rPr>
          <t xml:space="preserve">
En høy egenkapitalprosent viser at bedriftens soliditet er sterk. Dette forholdstallet viser hvor stor del av eiendelene som er finansiert med egenkapital, samt hvor store tap bedriften kan bli utsatt for før det tærer på fremmedkapitalen. En egenkapitalprosent på 30 karakteriseres som bra for de fleste bedrifter, mens en egenkapitalprosent under 10 sees på som meget lavt. Ved 10 % egenkapitalandel har ikke aksjeselskaper lov å dele ut utbytte ifølge aksjeloven. </t>
        </r>
      </text>
    </comment>
    <comment ref="J16" authorId="0" shapeId="0" xr:uid="{00000000-0006-0000-0A00-000004000000}">
      <text>
        <r>
          <rPr>
            <b/>
            <sz val="8"/>
            <color indexed="81"/>
            <rFont val="Tahoma"/>
            <family val="2"/>
          </rPr>
          <t>Pedersen, Eivind:</t>
        </r>
        <r>
          <rPr>
            <sz val="8"/>
            <color indexed="81"/>
            <rFont val="Tahoma"/>
            <family val="2"/>
          </rPr>
          <t xml:space="preserve">
Dette forholdstallet måler bedriftens avkastning på totalkapitalen, og viser hvor godt bedriften har vært drevet. Nøkkeltallet reflekterer hvor effektive selskapet har vært til å forvalte ressurser uavhengig av selskapets finansiering. Totalkapitalrentabiliteten tar derfor for seg avkastning både til eiere og kreditorer. </t>
        </r>
      </text>
    </comment>
    <comment ref="J17" authorId="0" shapeId="0" xr:uid="{00000000-0006-0000-0A00-000005000000}">
      <text>
        <r>
          <rPr>
            <b/>
            <sz val="8"/>
            <color indexed="81"/>
            <rFont val="Tahoma"/>
            <family val="2"/>
          </rPr>
          <t>Pedersen, Eivind:</t>
        </r>
        <r>
          <rPr>
            <sz val="8"/>
            <color indexed="81"/>
            <rFont val="Tahoma"/>
            <family val="2"/>
          </rPr>
          <t xml:space="preserve">
Dette forholdstallet viser hvor mye som er tjent per omsatt krone i perioden. Dette forholdstallet måler selskapets lønnsomhet i forhold til salget. Forholdstallet kan bedres ved å øke inntektene eller ved å foreta kutt i kostnadene. </t>
        </r>
      </text>
    </comment>
    <comment ref="J19" authorId="0" shapeId="0" xr:uid="{00000000-0006-0000-0A00-000006000000}">
      <text>
        <r>
          <rPr>
            <b/>
            <sz val="8"/>
            <color indexed="81"/>
            <rFont val="Tahoma"/>
            <family val="2"/>
          </rPr>
          <t>Pedersen, Eivind:</t>
        </r>
        <r>
          <rPr>
            <sz val="8"/>
            <color indexed="81"/>
            <rFont val="Tahoma"/>
            <family val="2"/>
          </rPr>
          <t xml:space="preserve">
Lønnskostnader i forhold til driftsinntekter. Bra med et så lavt forholdstall som mulig. Mulig gjennom å redusere lønnskostnader og/eller øke inntektene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Pedersen, Eivind</author>
  </authors>
  <commentList>
    <comment ref="J6" authorId="0" shapeId="0" xr:uid="{00000000-0006-0000-0B00-000001000000}">
      <text>
        <r>
          <rPr>
            <b/>
            <sz val="8"/>
            <color indexed="81"/>
            <rFont val="Tahoma"/>
            <family val="2"/>
          </rPr>
          <t>Pedersen, Eivind:</t>
        </r>
        <r>
          <rPr>
            <sz val="8"/>
            <color indexed="81"/>
            <rFont val="Tahoma"/>
            <family val="2"/>
          </rPr>
          <t xml:space="preserve">
En tommelfingerregel er at likviditetsgrad 1 bør være større en 2. Dette kravet kan reduseres noe da bedrifter i nyere tid ikke har like stort behov for omløpsmidler </t>
        </r>
      </text>
    </comment>
    <comment ref="J7" authorId="0" shapeId="0" xr:uid="{00000000-0006-0000-0B00-000002000000}">
      <text>
        <r>
          <rPr>
            <b/>
            <sz val="8"/>
            <color indexed="81"/>
            <rFont val="Tahoma"/>
            <family val="2"/>
          </rPr>
          <t>Pedersen, Eivind:</t>
        </r>
        <r>
          <rPr>
            <sz val="8"/>
            <color indexed="81"/>
            <rFont val="Tahoma"/>
            <family val="2"/>
          </rPr>
          <t xml:space="preserve">
Arbeidskapital beskriver hvor stor del av omløpsmidlene dine som er finansiert med langsiktig kapital. En positiv arbeidskapital betyr at en del av omløpsmidlene blir finansiert med langsiktig kapital. Det er spessielt viktig at en del av varelageret er finansiert av langsiktig kapital. Et normalt krav er at arbeidskapitalen skal dekke 50% av varelageret, men mange ønsker at det skal dekke hele.
 I nøkkeltallssammenheng er det interessant å følge arbeidskapitalen i forhold til salgsinntektene</t>
        </r>
      </text>
    </comment>
    <comment ref="J11" authorId="0" shapeId="0" xr:uid="{00000000-0006-0000-0B00-000003000000}">
      <text>
        <r>
          <rPr>
            <b/>
            <sz val="8"/>
            <color indexed="81"/>
            <rFont val="Tahoma"/>
            <family val="2"/>
          </rPr>
          <t>Pedersen, Eivind:</t>
        </r>
        <r>
          <rPr>
            <sz val="8"/>
            <color indexed="81"/>
            <rFont val="Tahoma"/>
            <family val="2"/>
          </rPr>
          <t xml:space="preserve">
En høy egenkapitalprosent viser at bedriftens soliditet er sterk. Dette forholdstallet viser hvor stor del av eiendelene som er finansiert med egenkapital, samt hvor store tap bedriften kan bli utsatt for før det tærer på fremmedkapitalen. En egenkapitalprosent på 30 karakteriseres som bra for de fleste bedrifter, mens en egenkapitalprosent under 10 sees på som meget lavt. Ved 10 % egenkapitalandel har ikke aksjeselskaper lov å dele ut utbytte ifølge aksjeloven. </t>
        </r>
      </text>
    </comment>
    <comment ref="J16" authorId="0" shapeId="0" xr:uid="{00000000-0006-0000-0B00-000004000000}">
      <text>
        <r>
          <rPr>
            <b/>
            <sz val="8"/>
            <color indexed="81"/>
            <rFont val="Tahoma"/>
            <family val="2"/>
          </rPr>
          <t>Pedersen, Eivind:</t>
        </r>
        <r>
          <rPr>
            <sz val="8"/>
            <color indexed="81"/>
            <rFont val="Tahoma"/>
            <family val="2"/>
          </rPr>
          <t xml:space="preserve">
Dette forholdstallet måler bedriftens avkastning på totalkapitalen, og viser hvor godt bedriften har vært drevet. Nøkkeltallet reflekterer hvor effektive selskapet har vært til å forvalte ressurser uavhengig av selskapets finansiering. Totalkapitalrentabiliteten tar derfor for seg avkastning både til eiere og kreditorer. </t>
        </r>
      </text>
    </comment>
    <comment ref="J17" authorId="0" shapeId="0" xr:uid="{00000000-0006-0000-0B00-000005000000}">
      <text>
        <r>
          <rPr>
            <b/>
            <sz val="8"/>
            <color indexed="81"/>
            <rFont val="Tahoma"/>
            <family val="2"/>
          </rPr>
          <t>Pedersen, Eivind:</t>
        </r>
        <r>
          <rPr>
            <sz val="8"/>
            <color indexed="81"/>
            <rFont val="Tahoma"/>
            <family val="2"/>
          </rPr>
          <t xml:space="preserve">
Dette forholdstallet viser hvor mye som er tjent per omsatt krone i perioden. Dette forholdstallet måler selskapets lønnsomhet i forhold til salget. Forholdstallet kan bedres ved å øke inntektene eller ved å foreta kutt i kostnadene. </t>
        </r>
      </text>
    </comment>
    <comment ref="J19" authorId="0" shapeId="0" xr:uid="{00000000-0006-0000-0B00-000006000000}">
      <text>
        <r>
          <rPr>
            <b/>
            <sz val="8"/>
            <color indexed="81"/>
            <rFont val="Tahoma"/>
            <family val="2"/>
          </rPr>
          <t>Pedersen, Eivind:</t>
        </r>
        <r>
          <rPr>
            <sz val="8"/>
            <color indexed="81"/>
            <rFont val="Tahoma"/>
            <family val="2"/>
          </rPr>
          <t xml:space="preserve">
Lønnskostnader i forhold til driftsinntekter. Bra med et så lavt forholdstall som mulig. Mulig gjennom å redusere lønnskostnader og/eller øke inntektene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Pedersen, Eivind</author>
  </authors>
  <commentList>
    <comment ref="J6" authorId="0" shapeId="0" xr:uid="{00000000-0006-0000-0C00-000001000000}">
      <text>
        <r>
          <rPr>
            <b/>
            <sz val="8"/>
            <color indexed="81"/>
            <rFont val="Tahoma"/>
            <family val="2"/>
          </rPr>
          <t>Pedersen, Eivind:</t>
        </r>
        <r>
          <rPr>
            <sz val="8"/>
            <color indexed="81"/>
            <rFont val="Tahoma"/>
            <family val="2"/>
          </rPr>
          <t xml:space="preserve">
En tommelfingerregel er at likviditetsgrad 1 bør være større en 2. Dette kravet kan reduseres noe da bedrifter i nyere tid ikke har like stort behov for omløpsmidler </t>
        </r>
      </text>
    </comment>
    <comment ref="J7" authorId="0" shapeId="0" xr:uid="{00000000-0006-0000-0C00-000002000000}">
      <text>
        <r>
          <rPr>
            <b/>
            <sz val="8"/>
            <color indexed="81"/>
            <rFont val="Tahoma"/>
            <family val="2"/>
          </rPr>
          <t>Pedersen, Eivind:</t>
        </r>
        <r>
          <rPr>
            <sz val="8"/>
            <color indexed="81"/>
            <rFont val="Tahoma"/>
            <family val="2"/>
          </rPr>
          <t xml:space="preserve">
Arbeidskapital beskriver hvor stor del av omløpsmidlene dine som er finansiert med langsiktig kapital. En positiv arbeidskapital betyr at en del av omløpsmidlene blir finansiert med langsiktig kapital. Det er spessielt viktig at en del av varelageret er finansiert av langsiktig kapital. Et normalt krav er at arbeidskapitalen skal dekke 50% av varelageret, men mange ønsker at det skal dekke hele.
 I nøkkeltallssammenheng er det interessant å følge arbeidskapitalen i forhold til salgsinntektene</t>
        </r>
      </text>
    </comment>
    <comment ref="J11" authorId="0" shapeId="0" xr:uid="{00000000-0006-0000-0C00-000003000000}">
      <text>
        <r>
          <rPr>
            <b/>
            <sz val="8"/>
            <color indexed="81"/>
            <rFont val="Tahoma"/>
            <family val="2"/>
          </rPr>
          <t>Pedersen, Eivind:</t>
        </r>
        <r>
          <rPr>
            <sz val="8"/>
            <color indexed="81"/>
            <rFont val="Tahoma"/>
            <family val="2"/>
          </rPr>
          <t xml:space="preserve">
En høy egenkapitalprosent viser at bedriftens soliditet er sterk. Dette forholdstallet viser hvor stor del av eiendelene som er finansiert med egenkapital, samt hvor store tap bedriften kan bli utsatt for før det tærer på fremmedkapitalen. En egenkapitalprosent på 30 karakteriseres som bra for de fleste bedrifter, mens en egenkapitalprosent under 10 sees på som meget lavt. Ved 10 % egenkapitalandel har ikke aksjeselskaper lov å dele ut utbytte ifølge aksjeloven. </t>
        </r>
      </text>
    </comment>
    <comment ref="J16" authorId="0" shapeId="0" xr:uid="{00000000-0006-0000-0C00-000004000000}">
      <text>
        <r>
          <rPr>
            <b/>
            <sz val="8"/>
            <color indexed="81"/>
            <rFont val="Tahoma"/>
            <family val="2"/>
          </rPr>
          <t>Pedersen, Eivind:</t>
        </r>
        <r>
          <rPr>
            <sz val="8"/>
            <color indexed="81"/>
            <rFont val="Tahoma"/>
            <family val="2"/>
          </rPr>
          <t xml:space="preserve">
Dette forholdstallet måler bedriftens avkastning på totalkapitalen, og viser hvor godt bedriften har vært drevet. Nøkkeltallet reflekterer hvor effektive selskapet har vært til å forvalte ressurser uavhengig av selskapets finansiering. Totalkapitalrentabiliteten tar derfor for seg avkastning både til eiere og kreditorer. </t>
        </r>
      </text>
    </comment>
    <comment ref="J17" authorId="0" shapeId="0" xr:uid="{00000000-0006-0000-0C00-000005000000}">
      <text>
        <r>
          <rPr>
            <b/>
            <sz val="8"/>
            <color indexed="81"/>
            <rFont val="Tahoma"/>
            <family val="2"/>
          </rPr>
          <t>Pedersen, Eivind:</t>
        </r>
        <r>
          <rPr>
            <sz val="8"/>
            <color indexed="81"/>
            <rFont val="Tahoma"/>
            <family val="2"/>
          </rPr>
          <t xml:space="preserve">
Dette forholdstallet viser hvor mye som er tjent per omsatt krone i perioden. Dette forholdstallet måler selskapets lønnsomhet i forhold til salget. Forholdstallet kan bedres ved å øke inntektene eller ved å foreta kutt i kostnadene. </t>
        </r>
      </text>
    </comment>
    <comment ref="J19" authorId="0" shapeId="0" xr:uid="{00000000-0006-0000-0C00-000006000000}">
      <text>
        <r>
          <rPr>
            <b/>
            <sz val="8"/>
            <color indexed="81"/>
            <rFont val="Tahoma"/>
            <family val="2"/>
          </rPr>
          <t>Pedersen, Eivind:</t>
        </r>
        <r>
          <rPr>
            <sz val="8"/>
            <color indexed="81"/>
            <rFont val="Tahoma"/>
            <family val="2"/>
          </rPr>
          <t xml:space="preserve">
Lønnskostnader i forhold til driftsinntekter. Bra med et så lavt forholdstall som mulig. Mulig gjennom å redusere lønnskostnader og/eller øke inntektene</t>
        </r>
      </text>
    </comment>
  </commentList>
</comments>
</file>

<file path=xl/sharedStrings.xml><?xml version="1.0" encoding="utf-8"?>
<sst xmlns="http://schemas.openxmlformats.org/spreadsheetml/2006/main" count="573" uniqueCount="124">
  <si>
    <t>Klubb:</t>
  </si>
  <si>
    <t>Balanse</t>
  </si>
  <si>
    <t>Sum eiendeler</t>
  </si>
  <si>
    <t xml:space="preserve"> </t>
  </si>
  <si>
    <t>Sum gjeld og egenkapital</t>
  </si>
  <si>
    <t xml:space="preserve">                                               </t>
  </si>
  <si>
    <t>Resultatregnskap</t>
  </si>
  <si>
    <t>Inntekter</t>
  </si>
  <si>
    <t>Spons</t>
  </si>
  <si>
    <t>Reklame</t>
  </si>
  <si>
    <t>Salg</t>
  </si>
  <si>
    <t>Offentlige tilskudd</t>
  </si>
  <si>
    <t xml:space="preserve">Leieinntekter                        </t>
  </si>
  <si>
    <t xml:space="preserve">Andre inntekter (medlem, lisens osv)                  </t>
  </si>
  <si>
    <t>Kostnader</t>
  </si>
  <si>
    <t>Varekostnad</t>
  </si>
  <si>
    <t>Klasse 3</t>
  </si>
  <si>
    <t>Klasse 4</t>
  </si>
  <si>
    <t>Klasse 5</t>
  </si>
  <si>
    <t>Lønns- og personalkostnad</t>
  </si>
  <si>
    <t>Klasse 6/7</t>
  </si>
  <si>
    <t>Andre driftsk./avskrivning</t>
  </si>
  <si>
    <t>Klasse 8</t>
  </si>
  <si>
    <t>Finans og ekstraordinære</t>
  </si>
  <si>
    <t>Klasse 3/30</t>
  </si>
  <si>
    <t>Klasse 3/31</t>
  </si>
  <si>
    <t>Klasse 3/32</t>
  </si>
  <si>
    <t>Billettinntekter</t>
  </si>
  <si>
    <t>Klasse 3/34</t>
  </si>
  <si>
    <t>Klasse 3/36</t>
  </si>
  <si>
    <t>Klasse 3/39</t>
  </si>
  <si>
    <t>Klasse/konto</t>
  </si>
  <si>
    <t xml:space="preserve">Budsjett </t>
  </si>
  <si>
    <t>Klasse 1</t>
  </si>
  <si>
    <t>Anleggsmidler</t>
  </si>
  <si>
    <t>Omløpsmidler</t>
  </si>
  <si>
    <t>Klasse 2</t>
  </si>
  <si>
    <t>Egenkapital</t>
  </si>
  <si>
    <t>Langsiktig gjeld</t>
  </si>
  <si>
    <t>Kortsiktig gjeld</t>
  </si>
  <si>
    <t>Sum kostnader</t>
  </si>
  <si>
    <t>Eiendeler</t>
  </si>
  <si>
    <t>Sum salgs- og driftsinntekter</t>
  </si>
  <si>
    <t>Alle klubbene skal bruk Norsk Standard Kontoplan NS4103</t>
  </si>
  <si>
    <t>Rapportering for 1. divisjon pr 31.12</t>
  </si>
  <si>
    <t>Skattekostnad</t>
  </si>
  <si>
    <t>Resultat etter skatt</t>
  </si>
  <si>
    <t>Balanse og regnskapsposter som innput til regnskapsanalysen</t>
  </si>
  <si>
    <t>Sum omløpsmidler</t>
  </si>
  <si>
    <t>Sum kortsiktig gjeld</t>
  </si>
  <si>
    <t>Sum egenkapital</t>
  </si>
  <si>
    <t>Sum egenkapital og gjeld</t>
  </si>
  <si>
    <t>Sum egenkapital og gjeld fjor</t>
  </si>
  <si>
    <t>Resultat</t>
  </si>
  <si>
    <t>Driftsresultat</t>
  </si>
  <si>
    <t>Resultat før skatt</t>
  </si>
  <si>
    <t>Resultat før skatt i fjor</t>
  </si>
  <si>
    <t>Budsjett kommende år</t>
  </si>
  <si>
    <t>Budsjett inneværende år</t>
  </si>
  <si>
    <t>Resultat etter skatt i fjor (budsjett)</t>
  </si>
  <si>
    <t>Risiko</t>
  </si>
  <si>
    <t>Klubbens nøkkeltall</t>
  </si>
  <si>
    <t>Ratingscore klubb</t>
  </si>
  <si>
    <t>Minimum score</t>
  </si>
  <si>
    <t>Maks score</t>
  </si>
  <si>
    <t>Klubbrating</t>
  </si>
  <si>
    <t>Forholdstalldefinisjon</t>
  </si>
  <si>
    <t>Kortsiktig risiko/likviditetsanalyse</t>
  </si>
  <si>
    <t>Likviditetsgrad 1</t>
  </si>
  <si>
    <t>Omløpsmidler / kortsiktig gjeld</t>
  </si>
  <si>
    <t>Arbeidskapitalprosent</t>
  </si>
  <si>
    <t xml:space="preserve">(Omløpsmidler – kortsiktig gjeld) / driftsinntekter </t>
  </si>
  <si>
    <t>Langsiktig risiko/soliditetsanalyse</t>
  </si>
  <si>
    <t>Egenkapitalprosent</t>
  </si>
  <si>
    <t>Egenkapital / Totalkapital</t>
  </si>
  <si>
    <t>Lønnsomhet</t>
  </si>
  <si>
    <t>Lønnsomhet/Rentabilitetsanalyse</t>
  </si>
  <si>
    <t>Totalkapitalrentabilitet</t>
  </si>
  <si>
    <t>(Driftsresultat + finansinntekter)/ Gjennomsnittlig totalkapital siste 2 år</t>
  </si>
  <si>
    <t xml:space="preserve">Resultatgrad </t>
  </si>
  <si>
    <t>Resultat før skatt  / Driftsinntekter</t>
  </si>
  <si>
    <t>Resultatgrad - siste 2 år</t>
  </si>
  <si>
    <t>Resultat før skatt  / Driftsinntekter (snitt over de siste 2 årene)</t>
  </si>
  <si>
    <t>Personalkostnadsprosent</t>
  </si>
  <si>
    <t>Personalkostnader/Driftsinntekter</t>
  </si>
  <si>
    <t>Ratingscore</t>
  </si>
  <si>
    <t>Ratingscore_Ikke_godkjent</t>
  </si>
  <si>
    <t>Ratingscore_godkjent</t>
  </si>
  <si>
    <t>Årsresultat etter skatt</t>
  </si>
  <si>
    <t>Konservativitet i rapporteringen</t>
  </si>
  <si>
    <t>Disiplinpoengsum</t>
  </si>
  <si>
    <t>Regnskapsmessig resultat etter skatt &gt; Prognosemessig resultat før skatt (budsjett resultat før skatt)</t>
  </si>
  <si>
    <t>Årsresultatet &gt; prognose for året (sann = 1, usann 0)</t>
  </si>
  <si>
    <t>Ratingmodell</t>
  </si>
  <si>
    <t>Multiplikator</t>
  </si>
  <si>
    <t>Faktor</t>
  </si>
  <si>
    <t>Intervaller</t>
  </si>
  <si>
    <t>Godkjent/ikke godkjent</t>
  </si>
  <si>
    <t>Ikke godkjent</t>
  </si>
  <si>
    <t>Godkjent</t>
  </si>
  <si>
    <t>Mer en godkjent</t>
  </si>
  <si>
    <t>Resultatgrad siste 2 år</t>
  </si>
  <si>
    <t>Personalkostandsprosent</t>
  </si>
  <si>
    <t>&lt;50%</t>
  </si>
  <si>
    <t>Indicator</t>
  </si>
  <si>
    <t>&lt;</t>
  </si>
  <si>
    <t>&gt;</t>
  </si>
  <si>
    <t>Oppnåelig Sum</t>
  </si>
  <si>
    <t>kategori</t>
  </si>
  <si>
    <t>I</t>
  </si>
  <si>
    <t>II</t>
  </si>
  <si>
    <t>III</t>
  </si>
  <si>
    <t>Regnskap</t>
  </si>
  <si>
    <t>Budsjett&amp;Regnskap</t>
  </si>
  <si>
    <t>Frist 15. Mars</t>
  </si>
  <si>
    <t>Pr 31.12</t>
  </si>
  <si>
    <t>Budsjett</t>
  </si>
  <si>
    <t>Totalkapital</t>
  </si>
  <si>
    <t>Budsjett 2027</t>
  </si>
  <si>
    <t>Regn. 2025</t>
  </si>
  <si>
    <t>Budsjett 2028</t>
  </si>
  <si>
    <t>Regn. 2026</t>
  </si>
  <si>
    <t>Budsj. 2026</t>
  </si>
  <si>
    <t>Budsjett 2029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</si>
</sst>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26" x14ac:knownFonts="1">
    <font>
      <sz val="10"/>
      <name val="Arial"/>
    </font>
    <font>
      <b/>
      <sz val="12"/>
      <name val="Times New Roman"/>
      <family val="1"/>
    </font>
    <font>
      <sz val="12"/>
      <name val="Arial"/>
      <family val="2"/>
    </font>
    <font>
      <sz val="12"/>
      <name val="Times New Roman"/>
      <family val="1"/>
    </font>
    <font>
      <b/>
      <sz val="10"/>
      <name val="Times New Roman"/>
      <family val="1"/>
    </font>
    <font>
      <sz val="10"/>
      <name val="Arial"/>
      <family val="2"/>
    </font>
    <font>
      <sz val="10"/>
      <name val="Times New Roman"/>
      <family val="1"/>
    </font>
    <font>
      <b/>
      <sz val="10"/>
      <name val="Times New Roman"/>
      <family val="1"/>
    </font>
    <font>
      <sz val="10"/>
      <name val="Arial"/>
      <family val="2"/>
    </font>
    <font>
      <sz val="10"/>
      <name val="Times New Roman"/>
      <family val="1"/>
    </font>
    <font>
      <b/>
      <i/>
      <sz val="12"/>
      <name val="Times New Roman"/>
      <family val="1"/>
    </font>
    <font>
      <b/>
      <sz val="14"/>
      <name val="Times New Roman"/>
      <family val="1"/>
    </font>
    <font>
      <i/>
      <sz val="8"/>
      <name val="Times New Roman"/>
      <family val="1"/>
    </font>
    <font>
      <b/>
      <sz val="11"/>
      <name val="Times New Roman"/>
      <family val="1"/>
    </font>
    <font>
      <sz val="11"/>
      <name val="Times New Roman"/>
      <family val="1"/>
    </font>
    <font>
      <b/>
      <sz val="8"/>
      <color indexed="81"/>
      <name val="Tahoma"/>
      <family val="2"/>
    </font>
    <font>
      <sz val="8"/>
      <color indexed="81"/>
      <name val="Tahoma"/>
      <family val="2"/>
    </font>
    <font>
      <b/>
      <sz val="28"/>
      <name val="Times New Roman"/>
      <family val="1"/>
    </font>
    <font>
      <b/>
      <sz val="10"/>
      <name val="Arial"/>
      <family val="2"/>
    </font>
    <font>
      <sz val="11"/>
      <name val="Times New Roman"/>
      <family val="1"/>
    </font>
    <font>
      <sz val="10"/>
      <name val="MS Sans Serif"/>
      <family val="2"/>
    </font>
    <font>
      <u/>
      <sz val="7.5"/>
      <color indexed="12"/>
      <name val="MS Sans Serif"/>
      <family val="2"/>
    </font>
    <font>
      <sz val="11"/>
      <name val="Times New Roman"/>
      <family val="1"/>
    </font>
    <font>
      <i/>
      <sz val="10"/>
      <color rgb="FFFF0000"/>
      <name val="Arial"/>
      <family val="2"/>
    </font>
    <font>
      <sz val="10"/>
      <color rgb="FFFF0000"/>
      <name val="Arial"/>
      <family val="2"/>
    </font>
    <font>
      <sz val="10"/>
      <color rgb="FFFF0000"/>
      <name val="Times New Roman"/>
      <family val="1"/>
    </font>
  </fonts>
  <fills count="8">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43"/>
        <bgColor indexed="64"/>
      </patternFill>
    </fill>
    <fill>
      <patternFill patternType="lightDown"/>
    </fill>
    <fill>
      <patternFill patternType="solid">
        <fgColor theme="0" tint="-0.14999847407452621"/>
        <bgColor indexed="64"/>
      </patternFill>
    </fill>
    <fill>
      <patternFill patternType="solid">
        <fgColor rgb="FFFFFF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13">
    <xf numFmtId="0" fontId="0" fillId="0" borderId="0"/>
    <xf numFmtId="0" fontId="21" fillId="0" borderId="0" applyNumberFormat="0" applyFill="0" applyBorder="0" applyAlignment="0" applyProtection="0">
      <alignment vertical="top"/>
      <protection locked="0"/>
    </xf>
    <xf numFmtId="40" fontId="20" fillId="0" borderId="0" applyFont="0" applyFill="0" applyBorder="0" applyAlignment="0" applyProtection="0"/>
    <xf numFmtId="43" fontId="14" fillId="0" borderId="0" applyFont="0" applyFill="0" applyBorder="0" applyAlignment="0" applyProtection="0"/>
    <xf numFmtId="0" fontId="19" fillId="0" borderId="0"/>
    <xf numFmtId="0" fontId="5" fillId="0" borderId="0"/>
    <xf numFmtId="0" fontId="5" fillId="0" borderId="0"/>
    <xf numFmtId="0" fontId="20" fillId="0" borderId="0"/>
    <xf numFmtId="0" fontId="5" fillId="0" borderId="0"/>
    <xf numFmtId="0" fontId="5" fillId="0" borderId="0"/>
    <xf numFmtId="0" fontId="14" fillId="0" borderId="0"/>
    <xf numFmtId="9" fontId="20" fillId="0" borderId="0" applyFont="0" applyFill="0" applyBorder="0" applyAlignment="0" applyProtection="0"/>
    <xf numFmtId="0" fontId="3" fillId="0" borderId="0"/>
  </cellStyleXfs>
  <cellXfs count="165">
    <xf numFmtId="0" fontId="0" fillId="0" borderId="0" xfId="0"/>
    <xf numFmtId="0" fontId="1" fillId="0" borderId="0" xfId="0" applyFont="1"/>
    <xf numFmtId="4" fontId="2" fillId="0" borderId="0" xfId="0" applyNumberFormat="1" applyFont="1"/>
    <xf numFmtId="0" fontId="2" fillId="0" borderId="0" xfId="0" applyFont="1"/>
    <xf numFmtId="0" fontId="3" fillId="0" borderId="0" xfId="0" applyFont="1" applyAlignment="1">
      <alignment horizontal="center"/>
    </xf>
    <xf numFmtId="0" fontId="3" fillId="0" borderId="0" xfId="0" applyFont="1"/>
    <xf numFmtId="0" fontId="5" fillId="0" borderId="0" xfId="0" applyFont="1"/>
    <xf numFmtId="0" fontId="6" fillId="0" borderId="1" xfId="0" applyFont="1" applyBorder="1"/>
    <xf numFmtId="0" fontId="8" fillId="0" borderId="0" xfId="0" applyFont="1"/>
    <xf numFmtId="0" fontId="9" fillId="0" borderId="0" xfId="0" applyFont="1"/>
    <xf numFmtId="0" fontId="4" fillId="0" borderId="0" xfId="0" applyFont="1"/>
    <xf numFmtId="0" fontId="6" fillId="0" borderId="1" xfId="0" applyFont="1" applyBorder="1" applyAlignment="1">
      <alignment horizontal="left"/>
    </xf>
    <xf numFmtId="0" fontId="7" fillId="0" borderId="0" xfId="0" applyFont="1"/>
    <xf numFmtId="0" fontId="6" fillId="0" borderId="0" xfId="0" applyFont="1"/>
    <xf numFmtId="0" fontId="4" fillId="2" borderId="1" xfId="0" applyFont="1" applyFill="1" applyBorder="1"/>
    <xf numFmtId="4" fontId="4" fillId="2" borderId="1" xfId="0" applyNumberFormat="1" applyFont="1" applyFill="1" applyBorder="1" applyAlignment="1">
      <alignment horizontal="center"/>
    </xf>
    <xf numFmtId="4" fontId="1" fillId="0" borderId="0" xfId="0" applyNumberFormat="1" applyFont="1" applyAlignment="1">
      <alignment horizontal="left"/>
    </xf>
    <xf numFmtId="0" fontId="10" fillId="0" borderId="0" xfId="0" applyFont="1" applyAlignment="1">
      <alignment horizontal="right"/>
    </xf>
    <xf numFmtId="3" fontId="4" fillId="3" borderId="2" xfId="0" applyNumberFormat="1" applyFont="1" applyFill="1" applyBorder="1"/>
    <xf numFmtId="0" fontId="6" fillId="0" borderId="3" xfId="0" applyFont="1" applyBorder="1"/>
    <xf numFmtId="3" fontId="4" fillId="3" borderId="4" xfId="0" applyNumberFormat="1" applyFont="1" applyFill="1" applyBorder="1"/>
    <xf numFmtId="3" fontId="1" fillId="4" borderId="5" xfId="0" applyNumberFormat="1" applyFont="1" applyFill="1" applyBorder="1"/>
    <xf numFmtId="3" fontId="4" fillId="3" borderId="1" xfId="8" applyNumberFormat="1" applyFont="1" applyFill="1" applyBorder="1"/>
    <xf numFmtId="0" fontId="5" fillId="0" borderId="6" xfId="6" applyBorder="1"/>
    <xf numFmtId="0" fontId="5" fillId="0" borderId="0" xfId="6"/>
    <xf numFmtId="0" fontId="0" fillId="0" borderId="7" xfId="0" applyBorder="1"/>
    <xf numFmtId="0" fontId="5" fillId="0" borderId="6" xfId="6" applyBorder="1" applyAlignment="1">
      <alignment horizontal="center"/>
    </xf>
    <xf numFmtId="0" fontId="18" fillId="0" borderId="0" xfId="6" applyFont="1" applyAlignment="1">
      <alignment horizontal="center"/>
    </xf>
    <xf numFmtId="0" fontId="18" fillId="0" borderId="8" xfId="6" applyFont="1" applyBorder="1" applyAlignment="1">
      <alignment horizontal="center"/>
    </xf>
    <xf numFmtId="0" fontId="18" fillId="0" borderId="9" xfId="6" applyFont="1" applyBorder="1" applyAlignment="1">
      <alignment horizontal="center"/>
    </xf>
    <xf numFmtId="0" fontId="5" fillId="3" borderId="10" xfId="6" applyFill="1" applyBorder="1"/>
    <xf numFmtId="0" fontId="5" fillId="3" borderId="11" xfId="6" applyFill="1" applyBorder="1"/>
    <xf numFmtId="9" fontId="5" fillId="3" borderId="11" xfId="6" applyNumberFormat="1" applyFill="1" applyBorder="1" applyAlignment="1">
      <alignment horizontal="center"/>
    </xf>
    <xf numFmtId="9" fontId="5" fillId="3" borderId="8" xfId="6" applyNumberFormat="1" applyFill="1" applyBorder="1" applyAlignment="1">
      <alignment horizontal="center"/>
    </xf>
    <xf numFmtId="2" fontId="0" fillId="6" borderId="9" xfId="0" applyNumberFormat="1" applyFill="1" applyBorder="1"/>
    <xf numFmtId="0" fontId="5" fillId="3" borderId="6" xfId="6" applyFill="1" applyBorder="1"/>
    <xf numFmtId="0" fontId="5" fillId="3" borderId="0" xfId="6" applyFill="1"/>
    <xf numFmtId="0" fontId="5" fillId="3" borderId="0" xfId="6" applyFill="1" applyAlignment="1">
      <alignment horizontal="center"/>
    </xf>
    <xf numFmtId="0" fontId="5" fillId="3" borderId="7" xfId="6" applyFill="1" applyBorder="1" applyAlignment="1">
      <alignment horizontal="center"/>
    </xf>
    <xf numFmtId="2" fontId="0" fillId="6" borderId="12" xfId="0" applyNumberFormat="1" applyFill="1" applyBorder="1"/>
    <xf numFmtId="2" fontId="0" fillId="6" borderId="13" xfId="0" applyNumberFormat="1" applyFill="1" applyBorder="1"/>
    <xf numFmtId="0" fontId="5" fillId="0" borderId="10" xfId="6" applyBorder="1"/>
    <xf numFmtId="0" fontId="5" fillId="0" borderId="11" xfId="6" applyBorder="1"/>
    <xf numFmtId="9" fontId="5" fillId="0" borderId="11" xfId="6" applyNumberFormat="1" applyBorder="1" applyAlignment="1">
      <alignment horizontal="center"/>
    </xf>
    <xf numFmtId="9" fontId="5" fillId="0" borderId="8" xfId="6" applyNumberFormat="1" applyBorder="1" applyAlignment="1">
      <alignment horizontal="center"/>
    </xf>
    <xf numFmtId="0" fontId="5" fillId="0" borderId="0" xfId="6" applyAlignment="1">
      <alignment horizontal="center"/>
    </xf>
    <xf numFmtId="0" fontId="5" fillId="0" borderId="7" xfId="6" applyBorder="1" applyAlignment="1">
      <alignment horizontal="center"/>
    </xf>
    <xf numFmtId="0" fontId="5" fillId="0" borderId="14" xfId="6" applyBorder="1"/>
    <xf numFmtId="0" fontId="5" fillId="0" borderId="15" xfId="6" applyBorder="1"/>
    <xf numFmtId="0" fontId="5" fillId="0" borderId="15" xfId="6" applyBorder="1" applyAlignment="1">
      <alignment horizontal="center"/>
    </xf>
    <xf numFmtId="0" fontId="5" fillId="0" borderId="16" xfId="6" applyBorder="1" applyAlignment="1">
      <alignment horizontal="center"/>
    </xf>
    <xf numFmtId="0" fontId="5" fillId="3" borderId="14" xfId="6" applyFill="1" applyBorder="1"/>
    <xf numFmtId="0" fontId="5" fillId="3" borderId="15" xfId="6" applyFill="1" applyBorder="1"/>
    <xf numFmtId="0" fontId="5" fillId="3" borderId="15" xfId="6" applyFill="1" applyBorder="1" applyAlignment="1">
      <alignment horizontal="center"/>
    </xf>
    <xf numFmtId="0" fontId="5" fillId="3" borderId="16" xfId="6" applyFill="1" applyBorder="1" applyAlignment="1">
      <alignment horizontal="center"/>
    </xf>
    <xf numFmtId="9" fontId="5" fillId="0" borderId="10" xfId="6" applyNumberFormat="1" applyBorder="1"/>
    <xf numFmtId="0" fontId="5" fillId="0" borderId="11" xfId="6" applyBorder="1" applyAlignment="1">
      <alignment horizontal="center"/>
    </xf>
    <xf numFmtId="0" fontId="5" fillId="0" borderId="8" xfId="6" applyBorder="1" applyAlignment="1">
      <alignment horizontal="center"/>
    </xf>
    <xf numFmtId="9" fontId="5" fillId="3" borderId="0" xfId="6" applyNumberFormat="1" applyFill="1" applyAlignment="1">
      <alignment horizontal="center"/>
    </xf>
    <xf numFmtId="9" fontId="5" fillId="3" borderId="7" xfId="6" applyNumberFormat="1" applyFill="1" applyBorder="1" applyAlignment="1">
      <alignment horizontal="center"/>
    </xf>
    <xf numFmtId="0" fontId="23" fillId="0" borderId="10" xfId="6" applyFont="1" applyBorder="1"/>
    <xf numFmtId="0" fontId="23" fillId="0" borderId="11" xfId="6" applyFont="1" applyBorder="1"/>
    <xf numFmtId="0" fontId="23" fillId="0" borderId="11" xfId="6" applyFont="1" applyBorder="1" applyAlignment="1">
      <alignment horizontal="center"/>
    </xf>
    <xf numFmtId="0" fontId="23" fillId="0" borderId="8" xfId="6" applyFont="1" applyBorder="1" applyAlignment="1">
      <alignment horizontal="center"/>
    </xf>
    <xf numFmtId="0" fontId="23" fillId="0" borderId="6" xfId="6" applyFont="1" applyBorder="1"/>
    <xf numFmtId="0" fontId="23" fillId="0" borderId="0" xfId="6" applyFont="1"/>
    <xf numFmtId="0" fontId="23" fillId="0" borderId="0" xfId="6" applyFont="1" applyAlignment="1">
      <alignment horizontal="center"/>
    </xf>
    <xf numFmtId="0" fontId="23" fillId="0" borderId="7" xfId="6" applyFont="1" applyBorder="1" applyAlignment="1">
      <alignment horizontal="center"/>
    </xf>
    <xf numFmtId="0" fontId="23" fillId="0" borderId="14" xfId="6" applyFont="1" applyBorder="1"/>
    <xf numFmtId="0" fontId="23" fillId="0" borderId="15" xfId="6" applyFont="1" applyBorder="1"/>
    <xf numFmtId="0" fontId="23" fillId="0" borderId="15" xfId="6" applyFont="1" applyBorder="1" applyAlignment="1">
      <alignment horizontal="center"/>
    </xf>
    <xf numFmtId="0" fontId="23" fillId="0" borderId="16" xfId="6" applyFont="1" applyBorder="1" applyAlignment="1">
      <alignment horizontal="center"/>
    </xf>
    <xf numFmtId="0" fontId="23" fillId="3" borderId="14" xfId="6" applyFont="1" applyFill="1" applyBorder="1"/>
    <xf numFmtId="0" fontId="23" fillId="3" borderId="15" xfId="6" applyFont="1" applyFill="1" applyBorder="1"/>
    <xf numFmtId="0" fontId="23" fillId="3" borderId="14" xfId="6" applyFont="1" applyFill="1" applyBorder="1" applyAlignment="1">
      <alignment horizontal="center"/>
    </xf>
    <xf numFmtId="0" fontId="23" fillId="3" borderId="15" xfId="6" applyFont="1" applyFill="1" applyBorder="1" applyAlignment="1">
      <alignment horizontal="center"/>
    </xf>
    <xf numFmtId="0" fontId="23" fillId="3" borderId="16" xfId="6" applyFont="1" applyFill="1" applyBorder="1" applyAlignment="1">
      <alignment horizontal="center"/>
    </xf>
    <xf numFmtId="0" fontId="18" fillId="0" borderId="17" xfId="6" applyFont="1" applyBorder="1"/>
    <xf numFmtId="0" fontId="18" fillId="0" borderId="18" xfId="6" applyFont="1" applyBorder="1"/>
    <xf numFmtId="10" fontId="0" fillId="0" borderId="11" xfId="0" applyNumberFormat="1" applyBorder="1"/>
    <xf numFmtId="0" fontId="18" fillId="0" borderId="11" xfId="6" applyFont="1" applyBorder="1"/>
    <xf numFmtId="0" fontId="5" fillId="0" borderId="8" xfId="6" applyBorder="1"/>
    <xf numFmtId="10" fontId="0" fillId="0" borderId="0" xfId="0" applyNumberFormat="1"/>
    <xf numFmtId="0" fontId="18" fillId="0" borderId="0" xfId="6" applyFont="1"/>
    <xf numFmtId="0" fontId="5" fillId="0" borderId="7" xfId="6" applyBorder="1"/>
    <xf numFmtId="10" fontId="0" fillId="0" borderId="15" xfId="0" applyNumberFormat="1" applyBorder="1"/>
    <xf numFmtId="0" fontId="18" fillId="0" borderId="15" xfId="6" applyFont="1" applyBorder="1"/>
    <xf numFmtId="0" fontId="5" fillId="0" borderId="16" xfId="6" applyBorder="1"/>
    <xf numFmtId="0" fontId="0" fillId="0" borderId="15" xfId="0" applyBorder="1"/>
    <xf numFmtId="0" fontId="0" fillId="0" borderId="16" xfId="0" applyBorder="1"/>
    <xf numFmtId="4" fontId="1" fillId="0" borderId="0" xfId="0" applyNumberFormat="1" applyFont="1" applyAlignment="1">
      <alignment horizontal="center"/>
    </xf>
    <xf numFmtId="4" fontId="1" fillId="0" borderId="0" xfId="0" applyNumberFormat="1" applyFont="1" applyAlignment="1" applyProtection="1">
      <alignment horizontal="center"/>
      <protection locked="0"/>
    </xf>
    <xf numFmtId="3" fontId="6" fillId="5" borderId="1" xfId="10" applyNumberFormat="1" applyFont="1" applyFill="1" applyBorder="1"/>
    <xf numFmtId="0" fontId="1" fillId="0" borderId="0" xfId="0" applyFont="1" applyProtection="1">
      <protection locked="0"/>
    </xf>
    <xf numFmtId="2" fontId="0" fillId="0" borderId="0" xfId="0" applyNumberFormat="1"/>
    <xf numFmtId="0" fontId="14" fillId="0" borderId="0" xfId="0" applyFont="1"/>
    <xf numFmtId="0" fontId="13" fillId="0" borderId="19" xfId="0" applyFont="1" applyBorder="1"/>
    <xf numFmtId="3" fontId="6" fillId="0" borderId="1" xfId="4" applyNumberFormat="1" applyFont="1" applyBorder="1"/>
    <xf numFmtId="3" fontId="6" fillId="0" borderId="1" xfId="8" applyNumberFormat="1" applyFont="1" applyBorder="1"/>
    <xf numFmtId="3" fontId="6" fillId="0" borderId="2" xfId="4" applyNumberFormat="1" applyFont="1" applyBorder="1"/>
    <xf numFmtId="3" fontId="13" fillId="0" borderId="0" xfId="0" applyNumberFormat="1" applyFont="1"/>
    <xf numFmtId="0" fontId="13" fillId="0" borderId="0" xfId="0" applyFont="1"/>
    <xf numFmtId="3" fontId="12" fillId="0" borderId="0" xfId="0" applyNumberFormat="1" applyFont="1"/>
    <xf numFmtId="0" fontId="12" fillId="0" borderId="0" xfId="0" applyFont="1"/>
    <xf numFmtId="3" fontId="0" fillId="0" borderId="0" xfId="0" applyNumberFormat="1"/>
    <xf numFmtId="0" fontId="13" fillId="0" borderId="20" xfId="0" applyFont="1" applyBorder="1"/>
    <xf numFmtId="2" fontId="13" fillId="0" borderId="20" xfId="0" applyNumberFormat="1" applyFont="1" applyBorder="1"/>
    <xf numFmtId="2" fontId="14" fillId="0" borderId="20" xfId="0" applyNumberFormat="1" applyFont="1" applyBorder="1"/>
    <xf numFmtId="0" fontId="14" fillId="0" borderId="0" xfId="0" applyFont="1" applyAlignment="1">
      <alignment wrapText="1"/>
    </xf>
    <xf numFmtId="4" fontId="2" fillId="0" borderId="0" xfId="0" applyNumberFormat="1" applyFont="1" applyProtection="1">
      <protection locked="0"/>
    </xf>
    <xf numFmtId="0" fontId="2" fillId="0" borderId="0" xfId="0" applyFont="1" applyProtection="1">
      <protection locked="0"/>
    </xf>
    <xf numFmtId="0" fontId="3" fillId="0" borderId="0" xfId="0" applyFont="1" applyAlignment="1" applyProtection="1">
      <alignment horizontal="center"/>
      <protection locked="0"/>
    </xf>
    <xf numFmtId="0" fontId="10" fillId="0" borderId="0" xfId="0" applyFont="1" applyAlignment="1" applyProtection="1">
      <alignment horizontal="right"/>
      <protection locked="0"/>
    </xf>
    <xf numFmtId="4" fontId="1" fillId="0" borderId="0" xfId="0" applyNumberFormat="1" applyFont="1" applyAlignment="1" applyProtection="1">
      <alignment horizontal="left"/>
      <protection locked="0"/>
    </xf>
    <xf numFmtId="0" fontId="4" fillId="2" borderId="1" xfId="0" applyFont="1" applyFill="1" applyBorder="1" applyProtection="1">
      <protection locked="0"/>
    </xf>
    <xf numFmtId="4" fontId="4" fillId="2" borderId="1" xfId="0" applyNumberFormat="1" applyFont="1" applyFill="1" applyBorder="1" applyAlignment="1" applyProtection="1">
      <alignment horizontal="center"/>
      <protection locked="0"/>
    </xf>
    <xf numFmtId="0" fontId="7" fillId="0" borderId="0" xfId="0" applyFont="1" applyProtection="1">
      <protection locked="0"/>
    </xf>
    <xf numFmtId="0" fontId="5" fillId="0" borderId="0" xfId="0" applyFont="1" applyProtection="1">
      <protection locked="0"/>
    </xf>
    <xf numFmtId="0" fontId="6" fillId="0" borderId="1" xfId="0" applyFont="1" applyBorder="1" applyProtection="1">
      <protection locked="0"/>
    </xf>
    <xf numFmtId="3" fontId="6" fillId="0" borderId="1" xfId="0" applyNumberFormat="1" applyFont="1" applyBorder="1" applyProtection="1">
      <protection locked="0"/>
    </xf>
    <xf numFmtId="0" fontId="8" fillId="0" borderId="0" xfId="0" applyFont="1" applyProtection="1">
      <protection locked="0"/>
    </xf>
    <xf numFmtId="3" fontId="4" fillId="3" borderId="2" xfId="0" applyNumberFormat="1" applyFont="1" applyFill="1" applyBorder="1" applyProtection="1">
      <protection locked="0"/>
    </xf>
    <xf numFmtId="0" fontId="6" fillId="0" borderId="0" xfId="0" applyFont="1" applyProtection="1">
      <protection locked="0"/>
    </xf>
    <xf numFmtId="0" fontId="9" fillId="0" borderId="0" xfId="0" applyFont="1" applyProtection="1">
      <protection locked="0"/>
    </xf>
    <xf numFmtId="0" fontId="3" fillId="0" borderId="0" xfId="0" applyFont="1" applyProtection="1">
      <protection locked="0"/>
    </xf>
    <xf numFmtId="4" fontId="4" fillId="0" borderId="0" xfId="0" applyNumberFormat="1" applyFont="1" applyAlignment="1" applyProtection="1">
      <alignment horizontal="center"/>
      <protection locked="0"/>
    </xf>
    <xf numFmtId="0" fontId="4" fillId="0" borderId="0" xfId="0" applyFont="1" applyProtection="1">
      <protection locked="0"/>
    </xf>
    <xf numFmtId="0" fontId="6" fillId="0" borderId="1" xfId="0" applyFont="1" applyBorder="1" applyAlignment="1" applyProtection="1">
      <alignment horizontal="left"/>
      <protection locked="0"/>
    </xf>
    <xf numFmtId="3" fontId="6" fillId="0" borderId="1" xfId="8" applyNumberFormat="1" applyFont="1" applyBorder="1" applyProtection="1">
      <protection locked="0"/>
    </xf>
    <xf numFmtId="3" fontId="4" fillId="3" borderId="1" xfId="8" applyNumberFormat="1" applyFont="1" applyFill="1" applyBorder="1" applyProtection="1">
      <protection locked="0"/>
    </xf>
    <xf numFmtId="0" fontId="6" fillId="0" borderId="3" xfId="0" applyFont="1" applyBorder="1" applyProtection="1">
      <protection locked="0"/>
    </xf>
    <xf numFmtId="3" fontId="4" fillId="3" borderId="4" xfId="0" applyNumberFormat="1" applyFont="1" applyFill="1" applyBorder="1" applyProtection="1">
      <protection locked="0"/>
    </xf>
    <xf numFmtId="3" fontId="1" fillId="4" borderId="5" xfId="0" applyNumberFormat="1" applyFont="1" applyFill="1" applyBorder="1" applyProtection="1">
      <protection locked="0"/>
    </xf>
    <xf numFmtId="0" fontId="22" fillId="0" borderId="0" xfId="4" applyFont="1"/>
    <xf numFmtId="10" fontId="24" fillId="7" borderId="0" xfId="0" applyNumberFormat="1" applyFont="1" applyFill="1" applyProtection="1">
      <protection locked="0"/>
    </xf>
    <xf numFmtId="10" fontId="25" fillId="7" borderId="0" xfId="0" applyNumberFormat="1" applyFont="1" applyFill="1" applyProtection="1">
      <protection locked="0"/>
    </xf>
    <xf numFmtId="10" fontId="14" fillId="0" borderId="0" xfId="0" applyNumberFormat="1" applyFont="1"/>
    <xf numFmtId="0" fontId="14" fillId="0" borderId="0" xfId="4" applyFont="1"/>
    <xf numFmtId="0" fontId="1" fillId="4" borderId="21" xfId="0" applyFont="1" applyFill="1" applyBorder="1" applyAlignment="1">
      <alignment horizontal="left"/>
    </xf>
    <xf numFmtId="0" fontId="1" fillId="4" borderId="22" xfId="0" applyFont="1" applyFill="1" applyBorder="1" applyAlignment="1">
      <alignment horizontal="left"/>
    </xf>
    <xf numFmtId="0" fontId="4" fillId="3" borderId="23" xfId="0" applyFont="1" applyFill="1" applyBorder="1" applyAlignment="1">
      <alignment horizontal="right"/>
    </xf>
    <xf numFmtId="0" fontId="4" fillId="3" borderId="24" xfId="0" applyFont="1" applyFill="1" applyBorder="1" applyAlignment="1">
      <alignment horizontal="right"/>
    </xf>
    <xf numFmtId="0" fontId="1" fillId="0" borderId="0" xfId="0" applyFont="1" applyAlignment="1">
      <alignment horizontal="left"/>
    </xf>
    <xf numFmtId="0" fontId="4" fillId="3" borderId="25" xfId="0" applyFont="1" applyFill="1" applyBorder="1" applyAlignment="1">
      <alignment horizontal="right"/>
    </xf>
    <xf numFmtId="0" fontId="4" fillId="3" borderId="26" xfId="0" applyFont="1" applyFill="1" applyBorder="1" applyAlignment="1">
      <alignment horizontal="right"/>
    </xf>
    <xf numFmtId="0" fontId="4" fillId="3" borderId="1" xfId="0" applyFont="1" applyFill="1" applyBorder="1" applyAlignment="1">
      <alignment horizontal="right"/>
    </xf>
    <xf numFmtId="0" fontId="11" fillId="0" borderId="0" xfId="0" applyFont="1" applyAlignment="1">
      <alignment horizontal="center"/>
    </xf>
    <xf numFmtId="0" fontId="11" fillId="0" borderId="19" xfId="0" applyFont="1" applyBorder="1" applyAlignment="1">
      <alignment horizontal="center"/>
    </xf>
    <xf numFmtId="0" fontId="1" fillId="4" borderId="21" xfId="0" applyFont="1" applyFill="1" applyBorder="1" applyAlignment="1" applyProtection="1">
      <alignment horizontal="left"/>
      <protection locked="0"/>
    </xf>
    <xf numFmtId="0" fontId="1" fillId="4" borderId="22" xfId="0" applyFont="1" applyFill="1" applyBorder="1" applyAlignment="1" applyProtection="1">
      <alignment horizontal="left"/>
      <protection locked="0"/>
    </xf>
    <xf numFmtId="0" fontId="1" fillId="0" borderId="0" xfId="0" applyFont="1" applyAlignment="1" applyProtection="1">
      <alignment horizontal="left"/>
      <protection locked="0"/>
    </xf>
    <xf numFmtId="0" fontId="4" fillId="3" borderId="25" xfId="0" applyFont="1" applyFill="1" applyBorder="1" applyAlignment="1" applyProtection="1">
      <alignment horizontal="right"/>
      <protection locked="0"/>
    </xf>
    <xf numFmtId="0" fontId="4" fillId="3" borderId="26" xfId="0" applyFont="1" applyFill="1" applyBorder="1" applyAlignment="1" applyProtection="1">
      <alignment horizontal="right"/>
      <protection locked="0"/>
    </xf>
    <xf numFmtId="0" fontId="4" fillId="3" borderId="1" xfId="0" applyFont="1" applyFill="1" applyBorder="1" applyAlignment="1" applyProtection="1">
      <alignment horizontal="right"/>
      <protection locked="0"/>
    </xf>
    <xf numFmtId="0" fontId="4" fillId="3" borderId="23" xfId="0" applyFont="1" applyFill="1" applyBorder="1" applyAlignment="1" applyProtection="1">
      <alignment horizontal="right"/>
      <protection locked="0"/>
    </xf>
    <xf numFmtId="0" fontId="4" fillId="3" borderId="24" xfId="0" applyFont="1" applyFill="1" applyBorder="1" applyAlignment="1" applyProtection="1">
      <alignment horizontal="right"/>
      <protection locked="0"/>
    </xf>
    <xf numFmtId="0" fontId="17" fillId="0" borderId="10" xfId="0" applyFont="1" applyBorder="1" applyAlignment="1">
      <alignment horizontal="center"/>
    </xf>
    <xf numFmtId="0" fontId="17" fillId="0" borderId="11" xfId="0" applyFont="1" applyBorder="1" applyAlignment="1">
      <alignment horizontal="center"/>
    </xf>
    <xf numFmtId="0" fontId="17" fillId="0" borderId="8" xfId="0" applyFont="1" applyBorder="1" applyAlignment="1">
      <alignment horizontal="center"/>
    </xf>
    <xf numFmtId="0" fontId="17" fillId="0" borderId="27" xfId="0" applyFont="1" applyBorder="1" applyAlignment="1">
      <alignment horizontal="center"/>
    </xf>
    <xf numFmtId="0" fontId="17" fillId="0" borderId="19" xfId="0" applyFont="1" applyBorder="1" applyAlignment="1">
      <alignment horizontal="center"/>
    </xf>
    <xf numFmtId="0" fontId="17" fillId="0" borderId="28" xfId="0" applyFont="1" applyBorder="1" applyAlignment="1">
      <alignment horizontal="center"/>
    </xf>
    <xf numFmtId="0" fontId="18" fillId="0" borderId="10" xfId="6" applyFont="1" applyBorder="1" applyAlignment="1">
      <alignment horizontal="center"/>
    </xf>
    <xf numFmtId="0" fontId="18" fillId="0" borderId="11" xfId="6" applyFont="1" applyBorder="1" applyAlignment="1">
      <alignment horizontal="center"/>
    </xf>
    <xf numFmtId="0" fontId="18" fillId="0" borderId="8" xfId="6" applyFont="1" applyBorder="1" applyAlignment="1">
      <alignment horizontal="center"/>
    </xf>
  </cellXfs>
  <cellStyles count="13">
    <cellStyle name="Hyperkobling 2" xfId="1" xr:uid="{00000000-0005-0000-0000-000000000000}"/>
    <cellStyle name="Komma 2" xfId="2" xr:uid="{00000000-0005-0000-0000-000001000000}"/>
    <cellStyle name="Komma 3" xfId="3" xr:uid="{00000000-0005-0000-0000-000002000000}"/>
    <cellStyle name="Normal" xfId="0" builtinId="0"/>
    <cellStyle name="Normal 2" xfId="4" xr:uid="{00000000-0005-0000-0000-000004000000}"/>
    <cellStyle name="Normal 2 2" xfId="5" xr:uid="{00000000-0005-0000-0000-000005000000}"/>
    <cellStyle name="Normal 3" xfId="6" xr:uid="{00000000-0005-0000-0000-000006000000}"/>
    <cellStyle name="Normal 4" xfId="7" xr:uid="{00000000-0005-0000-0000-000007000000}"/>
    <cellStyle name="Normal 5" xfId="8" xr:uid="{00000000-0005-0000-0000-000008000000}"/>
    <cellStyle name="Normal 5 2" xfId="9" xr:uid="{00000000-0005-0000-0000-000009000000}"/>
    <cellStyle name="Normal 6" xfId="10" xr:uid="{00000000-0005-0000-0000-00000A000000}"/>
    <cellStyle name="Prosent 2" xfId="11" xr:uid="{00000000-0005-0000-0000-00000B000000}"/>
    <cellStyle name="Standard_Gesetzlich vorgeschr Angaben" xfId="12" xr:uid="{00000000-0005-0000-0000-00000C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0</xdr:col>
      <xdr:colOff>387350</xdr:colOff>
      <xdr:row>1</xdr:row>
      <xdr:rowOff>168275</xdr:rowOff>
    </xdr:from>
    <xdr:to>
      <xdr:col>19</xdr:col>
      <xdr:colOff>28601</xdr:colOff>
      <xdr:row>25</xdr:row>
      <xdr:rowOff>47</xdr:rowOff>
    </xdr:to>
    <xdr:sp macro="" textlink="">
      <xdr:nvSpPr>
        <xdr:cNvPr id="2" name="TekstSylinder 1">
          <a:extLst>
            <a:ext uri="{FF2B5EF4-FFF2-40B4-BE49-F238E27FC236}">
              <a16:creationId xmlns:a16="http://schemas.microsoft.com/office/drawing/2014/main" id="{8FF4F484-8F7F-4D7E-BE0D-AC5B71E30446}"/>
            </a:ext>
          </a:extLst>
        </xdr:cNvPr>
        <xdr:cNvSpPr txBox="1"/>
      </xdr:nvSpPr>
      <xdr:spPr>
        <a:xfrm>
          <a:off x="361950" y="371475"/>
          <a:ext cx="14144625" cy="440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1" u="sng"/>
            <a:t>Utfylling av handlingsplan		T= inneværende</a:t>
          </a:r>
          <a:r>
            <a:rPr lang="nb-NO" sz="1100" b="1" u="sng" baseline="0"/>
            <a:t> år</a:t>
          </a:r>
          <a:endParaRPr lang="nb-NO" sz="1100" b="1" u="sng"/>
        </a:p>
        <a:p>
          <a:endParaRPr lang="nb-NO" sz="1100" b="1"/>
        </a:p>
        <a:p>
          <a:r>
            <a:rPr lang="nb-NO" sz="1100" b="1"/>
            <a:t>Nåtid: </a:t>
          </a:r>
          <a:r>
            <a:rPr lang="nb-NO" sz="1100" b="0"/>
            <a:t>Tilsvarer rapporteringsskjema "Rapportering pr 12-31 for 1. div - balanse resultat budsjett" i forbindelse med rapportering 28.02 . Reviderte regnskapstall for de to siste år  (T-1 og T-2) og budsjett for inneværende</a:t>
          </a:r>
          <a:r>
            <a:rPr lang="nb-NO" sz="1100" b="0" baseline="0"/>
            <a:t> år (T) fylles inn. Estimert balanse per 31.12.T fylles også inn da dette danner innput for neste år i handlingsplanen. </a:t>
          </a:r>
          <a:r>
            <a:rPr lang="nb-NO" sz="1100" b="0" i="1" baseline="0"/>
            <a:t>Budsjettet trenger ikke å periodisers</a:t>
          </a:r>
          <a:endParaRPr lang="nb-NO" sz="1100" b="0" i="1"/>
        </a:p>
        <a:p>
          <a:pPr marL="0" marR="0" indent="0" defTabSz="914400" eaLnBrk="1" fontAlgn="auto" latinLnBrk="0" hangingPunct="1">
            <a:lnSpc>
              <a:spcPct val="100000"/>
            </a:lnSpc>
            <a:spcBef>
              <a:spcPts val="0"/>
            </a:spcBef>
            <a:spcAft>
              <a:spcPts val="0"/>
            </a:spcAft>
            <a:buClrTx/>
            <a:buSzTx/>
            <a:buFontTx/>
            <a:buNone/>
            <a:tabLst/>
            <a:defRPr/>
          </a:pPr>
          <a:endParaRPr lang="nb-NO" sz="11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År 1_Delmål1: </a:t>
          </a:r>
          <a:r>
            <a:rPr lang="nb-NO" sz="1100" b="0">
              <a:solidFill>
                <a:schemeClr val="dk1"/>
              </a:solidFill>
              <a:effectLst/>
              <a:latin typeface="+mn-lt"/>
              <a:ea typeface="+mn-ea"/>
              <a:cs typeface="+mn-cs"/>
            </a:rPr>
            <a:t>Innholder budsjettet for i år (T), reviderte regnskapstall for i</a:t>
          </a:r>
          <a:r>
            <a:rPr lang="nb-NO" sz="1100" b="0" baseline="0">
              <a:solidFill>
                <a:schemeClr val="dk1"/>
              </a:solidFill>
              <a:effectLst/>
              <a:latin typeface="+mn-lt"/>
              <a:ea typeface="+mn-ea"/>
              <a:cs typeface="+mn-cs"/>
            </a:rPr>
            <a:t> fjor </a:t>
          </a:r>
          <a:r>
            <a:rPr lang="nb-NO" sz="1100" b="0">
              <a:solidFill>
                <a:schemeClr val="dk1"/>
              </a:solidFill>
              <a:effectLst/>
              <a:latin typeface="+mn-lt"/>
              <a:ea typeface="+mn-ea"/>
              <a:cs typeface="+mn-cs"/>
            </a:rPr>
            <a:t>(T-1) og budsjett for neste år (T+1)</a:t>
          </a:r>
          <a:endParaRPr lang="nb-NO">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nb-NO" sz="11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År 2_Delmål2: </a:t>
          </a:r>
          <a:r>
            <a:rPr lang="nb-NO" sz="1100" b="0">
              <a:solidFill>
                <a:schemeClr val="dk1"/>
              </a:solidFill>
              <a:effectLst/>
              <a:latin typeface="+mn-lt"/>
              <a:ea typeface="+mn-ea"/>
              <a:cs typeface="+mn-cs"/>
            </a:rPr>
            <a:t>Innholder budsjettet  for i år, neste år og to år frem i tid (T, T+1 og T+2)</a:t>
          </a:r>
        </a:p>
        <a:p>
          <a:pPr marL="0" marR="0" indent="0" defTabSz="914400" eaLnBrk="1" fontAlgn="auto" latinLnBrk="0" hangingPunct="1">
            <a:lnSpc>
              <a:spcPct val="100000"/>
            </a:lnSpc>
            <a:spcBef>
              <a:spcPts val="0"/>
            </a:spcBef>
            <a:spcAft>
              <a:spcPts val="0"/>
            </a:spcAft>
            <a:buClrTx/>
            <a:buSzTx/>
            <a:buFontTx/>
            <a:buNone/>
            <a:tabLst/>
            <a:defRPr/>
          </a:pPr>
          <a:endParaRPr lang="nb-NO" sz="1100" b="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nb-NO" sz="1100" b="1">
              <a:solidFill>
                <a:schemeClr val="dk1"/>
              </a:solidFill>
              <a:effectLst/>
              <a:latin typeface="+mn-lt"/>
              <a:ea typeface="+mn-ea"/>
              <a:cs typeface="+mn-cs"/>
            </a:rPr>
            <a:t>År 3_Delmål3: </a:t>
          </a:r>
          <a:r>
            <a:rPr lang="nb-NO" sz="1100" b="0">
              <a:solidFill>
                <a:schemeClr val="dk1"/>
              </a:solidFill>
              <a:effectLst/>
              <a:latin typeface="+mn-lt"/>
              <a:ea typeface="+mn-ea"/>
              <a:cs typeface="+mn-cs"/>
            </a:rPr>
            <a:t>Innholder budsjettet 2</a:t>
          </a:r>
          <a:r>
            <a:rPr lang="nb-NO" sz="1100" b="0" baseline="0">
              <a:solidFill>
                <a:schemeClr val="dk1"/>
              </a:solidFill>
              <a:effectLst/>
              <a:latin typeface="+mn-lt"/>
              <a:ea typeface="+mn-ea"/>
              <a:cs typeface="+mn-cs"/>
            </a:rPr>
            <a:t> og </a:t>
          </a:r>
          <a:r>
            <a:rPr lang="nb-NO" sz="1100" b="0">
              <a:solidFill>
                <a:schemeClr val="dk1"/>
              </a:solidFill>
              <a:effectLst/>
              <a:latin typeface="+mn-lt"/>
              <a:ea typeface="+mn-ea"/>
              <a:cs typeface="+mn-cs"/>
            </a:rPr>
            <a:t>3 år frem i tid (T+1 og T+2)</a:t>
          </a:r>
        </a:p>
        <a:p>
          <a:pPr marL="0" marR="0" indent="0" defTabSz="914400" eaLnBrk="1" fontAlgn="auto" latinLnBrk="0" hangingPunct="1">
            <a:lnSpc>
              <a:spcPct val="100000"/>
            </a:lnSpc>
            <a:spcBef>
              <a:spcPts val="0"/>
            </a:spcBef>
            <a:spcAft>
              <a:spcPts val="0"/>
            </a:spcAft>
            <a:buClrTx/>
            <a:buSzTx/>
            <a:buFontTx/>
            <a:buNone/>
            <a:tabLst/>
            <a:defRPr/>
          </a:pPr>
          <a:endParaRPr lang="nb-NO" sz="1100" b="0">
            <a:solidFill>
              <a:schemeClr val="dk1"/>
            </a:solidFill>
            <a:effectLst/>
            <a:latin typeface="+mn-lt"/>
            <a:ea typeface="+mn-ea"/>
            <a:cs typeface="+mn-cs"/>
          </a:endParaRPr>
        </a:p>
        <a:p>
          <a:pPr eaLnBrk="1" fontAlgn="auto" latinLnBrk="0" hangingPunct="1"/>
          <a:r>
            <a:rPr lang="nb-NO" sz="1100" b="1">
              <a:solidFill>
                <a:schemeClr val="dk1"/>
              </a:solidFill>
              <a:effectLst/>
              <a:latin typeface="+mn-lt"/>
              <a:ea typeface="+mn-ea"/>
              <a:cs typeface="+mn-cs"/>
            </a:rPr>
            <a:t>Nåtid_</a:t>
          </a:r>
          <a:r>
            <a:rPr lang="nb-NO" sz="1100" b="1" baseline="0">
              <a:solidFill>
                <a:schemeClr val="dk1"/>
              </a:solidFill>
              <a:effectLst/>
              <a:latin typeface="+mn-lt"/>
              <a:ea typeface="+mn-ea"/>
              <a:cs typeface="+mn-cs"/>
            </a:rPr>
            <a:t>Rating</a:t>
          </a:r>
          <a:r>
            <a:rPr lang="nb-NO" sz="1100" b="0" baseline="0">
              <a:solidFill>
                <a:schemeClr val="dk1"/>
              </a:solidFill>
              <a:effectLst/>
              <a:latin typeface="+mn-lt"/>
              <a:ea typeface="+mn-ea"/>
              <a:cs typeface="+mn-cs"/>
            </a:rPr>
            <a:t> tom </a:t>
          </a:r>
          <a:r>
            <a:rPr lang="nb-NO" sz="1100" b="1" baseline="0">
              <a:solidFill>
                <a:schemeClr val="dk1"/>
              </a:solidFill>
              <a:effectLst/>
              <a:latin typeface="+mn-lt"/>
              <a:ea typeface="+mn-ea"/>
              <a:cs typeface="+mn-cs"/>
            </a:rPr>
            <a:t>År 3_Rating: </a:t>
          </a:r>
          <a:r>
            <a:rPr lang="nb-NO" sz="1100" b="0" baseline="0">
              <a:solidFill>
                <a:schemeClr val="dk1"/>
              </a:solidFill>
              <a:effectLst/>
              <a:latin typeface="+mn-lt"/>
              <a:ea typeface="+mn-ea"/>
              <a:cs typeface="+mn-cs"/>
            </a:rPr>
            <a:t>inneholder ratingscore fra nåtid og maksimalt 3 år frem i tid. Handlingsplanen trenger å fylles ut frem til egenkapitalandel er positiv (egenkapitalprosent i kolonne K22 skal være &gt;=0). Dette kan gjøres innenfor en 3 års periode. Årsresultat kan føres mot egenkaital (opptjent egenkapital) og omløpsmidler (bankinnskudd) for å bygge disse hvert år</a:t>
          </a:r>
          <a:endParaRPr lang="nb-NO">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nb-NO" sz="1100" b="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nb-NO" sz="1100" b="0">
              <a:solidFill>
                <a:schemeClr val="dk1"/>
              </a:solidFill>
              <a:effectLst/>
              <a:latin typeface="+mn-lt"/>
              <a:ea typeface="+mn-ea"/>
              <a:cs typeface="+mn-cs"/>
            </a:rPr>
            <a:t>Celler som er striplet</a:t>
          </a:r>
          <a:r>
            <a:rPr lang="nb-NO" sz="1100" b="0" baseline="0">
              <a:solidFill>
                <a:schemeClr val="dk1"/>
              </a:solidFill>
              <a:effectLst/>
              <a:latin typeface="+mn-lt"/>
              <a:ea typeface="+mn-ea"/>
              <a:cs typeface="+mn-cs"/>
            </a:rPr>
            <a:t> trenger ikke å fylles inn da disse automatisk henter tall fra forrige fane (henter tall fra en kolonne i forrige fane)</a:t>
          </a:r>
          <a:endParaRPr lang="nb-NO">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nb-NO" sz="1100" b="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nb-NO" sz="1100" b="0">
              <a:solidFill>
                <a:schemeClr val="dk1"/>
              </a:solidFill>
              <a:effectLst/>
              <a:latin typeface="+mn-lt"/>
              <a:ea typeface="+mn-ea"/>
              <a:cs typeface="+mn-cs"/>
            </a:rPr>
            <a:t>Skjemaet skal inneholde årlige</a:t>
          </a:r>
          <a:r>
            <a:rPr lang="nb-NO" sz="1100" b="0" baseline="0">
              <a:solidFill>
                <a:schemeClr val="dk1"/>
              </a:solidFill>
              <a:effectLst/>
              <a:latin typeface="+mn-lt"/>
              <a:ea typeface="+mn-ea"/>
              <a:cs typeface="+mn-cs"/>
            </a:rPr>
            <a:t> r</a:t>
          </a:r>
          <a:r>
            <a:rPr lang="nb-NO" sz="1100" b="0">
              <a:solidFill>
                <a:schemeClr val="dk1"/>
              </a:solidFill>
              <a:effectLst/>
              <a:latin typeface="+mn-lt"/>
              <a:ea typeface="+mn-ea"/>
              <a:cs typeface="+mn-cs"/>
            </a:rPr>
            <a:t>egnskap-og budsjetttall per 31.12 </a:t>
          </a:r>
          <a:endParaRPr lang="nb-NO" sz="1100" b="0"/>
        </a:p>
        <a:p>
          <a:endParaRPr lang="nb-NO" sz="1100" b="0"/>
        </a:p>
        <a:p>
          <a:endParaRPr lang="nb-NO" sz="1100" b="0" baseline="0"/>
        </a:p>
        <a:p>
          <a:r>
            <a:rPr lang="nb-NO" sz="1100" b="1" baseline="0"/>
            <a:t>Klubben og AS'et (samarbeidende selskap) skal være konsolidert i denne oversikten (det vil si at klubben og de samarbeidende selskapenes regnskap-og balansetall skal legges sammen før man fører inn i dette regnearket)</a:t>
          </a:r>
        </a:p>
        <a:p>
          <a:endParaRPr lang="nb-NO" sz="1100" b="1" baseline="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G32"/>
  <sheetViews>
    <sheetView showGridLines="0" tabSelected="1" workbookViewId="0">
      <selection activeCell="K28" sqref="K28"/>
    </sheetView>
  </sheetViews>
  <sheetFormatPr baseColWidth="10" defaultColWidth="11.42578125" defaultRowHeight="15" x14ac:dyDescent="0.25"/>
  <cols>
    <col min="1" max="16384" width="11.42578125" style="133"/>
  </cols>
  <sheetData>
    <row r="32" spans="7:7" x14ac:dyDescent="0.25">
      <c r="G32" s="137"/>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J30"/>
  <sheetViews>
    <sheetView zoomScale="90" zoomScaleNormal="90" workbookViewId="0">
      <selection activeCell="E21" sqref="E21"/>
    </sheetView>
  </sheetViews>
  <sheetFormatPr baseColWidth="10" defaultColWidth="11.42578125" defaultRowHeight="12.75" x14ac:dyDescent="0.2"/>
  <cols>
    <col min="1" max="1" width="28.5703125" bestFit="1" customWidth="1"/>
    <col min="2" max="2" width="30.42578125" bestFit="1" customWidth="1"/>
    <col min="3" max="3" width="24.7109375" bestFit="1" customWidth="1"/>
    <col min="4" max="4" width="20.140625" bestFit="1" customWidth="1"/>
    <col min="5" max="5" width="18.28515625" bestFit="1" customWidth="1"/>
    <col min="6" max="6" width="15.7109375" bestFit="1" customWidth="1"/>
    <col min="7" max="7" width="12.140625" bestFit="1" customWidth="1"/>
    <col min="8" max="8" width="14.85546875" bestFit="1" customWidth="1"/>
    <col min="9" max="9" width="5.28515625" customWidth="1"/>
    <col min="10" max="10" width="87.42578125" bestFit="1" customWidth="1"/>
  </cols>
  <sheetData>
    <row r="3" spans="1:10" ht="15" x14ac:dyDescent="0.25">
      <c r="A3" s="95" t="s">
        <v>60</v>
      </c>
      <c r="D3" s="96" t="s">
        <v>61</v>
      </c>
      <c r="E3" s="96" t="s">
        <v>62</v>
      </c>
      <c r="F3" s="96" t="s">
        <v>63</v>
      </c>
      <c r="G3" s="96" t="s">
        <v>64</v>
      </c>
      <c r="H3" s="96" t="s">
        <v>65</v>
      </c>
      <c r="J3" s="96" t="s">
        <v>66</v>
      </c>
    </row>
    <row r="4" spans="1:10" ht="15" x14ac:dyDescent="0.25">
      <c r="B4" s="95" t="s">
        <v>67</v>
      </c>
    </row>
    <row r="6" spans="1:10" ht="15.75" x14ac:dyDescent="0.25">
      <c r="B6" s="95"/>
      <c r="C6" s="95" t="s">
        <v>68</v>
      </c>
      <c r="D6" s="94" t="e">
        <f>SUM('Poster_1.Divisjon_31.12'!C4/'Poster_1.Divisjon_31.12'!C5)</f>
        <v>#DIV/0!</v>
      </c>
      <c r="E6" s="94" t="e">
        <f>IF(D6&lt;Ratingmodell!E20,Ratingmodell!E21*Ratingmodell!$C$20,IF(D6&lt;Ratingmodell!F20,Ratingmodell!F21*Ratingmodell!$C$20,IF(D6&lt;Ratingmodell!G20,Ratingmodell!G21*Ratingmodell!$C$20,IF(D6&lt;Ratingmodell!H20,Ratingmodell!H21*Ratingmodell!$C$20,IF(D6&lt;Ratingmodell!I20,Ratingmodell!I21*Ratingmodell!$C$20,IF(D6&lt;Ratingmodell!J20,Ratingmodell!J21*Ratingmodell!$C$20,Ratingmodell!K21*Ratingmodell!$C$20))))))</f>
        <v>#DIV/0!</v>
      </c>
      <c r="F6">
        <v>-27</v>
      </c>
      <c r="G6">
        <v>72</v>
      </c>
      <c r="H6" t="e">
        <f>IF(E6&lt;=Ratingmodell!L20,Ratingmodell!M20,IF(Nåtid!E6&lt;=Ratingmodell!L21,Ratingmodell!M21,Ratingmodell!M22))</f>
        <v>#DIV/0!</v>
      </c>
      <c r="J6" s="5" t="s">
        <v>69</v>
      </c>
    </row>
    <row r="7" spans="1:10" ht="15.75" x14ac:dyDescent="0.25">
      <c r="B7" s="95"/>
      <c r="C7" s="95" t="s">
        <v>70</v>
      </c>
      <c r="D7" s="82" t="e">
        <f>SUM('Poster_1.Divisjon_31.12'!C4-'Poster_1.Divisjon_31.12'!C5)/'Poster_1.Divisjon_31.12'!C11</f>
        <v>#DIV/0!</v>
      </c>
      <c r="E7" s="94" t="e">
        <f>IF(D7&lt;Ratingmodell!E17,Ratingmodell!E19*Ratingmodell!$C$17,IF(D7&lt;Ratingmodell!F17,Ratingmodell!F19*Ratingmodell!$C$17,IF(D7&lt;Ratingmodell!G17,Ratingmodell!G19*Ratingmodell!$C$17,IF(D7&lt;Ratingmodell!H17,Ratingmodell!H19*Ratingmodell!$C$17,IF(D7&lt;Ratingmodell!I17,Ratingmodell!I19*Ratingmodell!$C$17,IF(D7&lt;Ratingmodell!J17,Ratingmodell!J19*Ratingmodell!$C$17,Ratingmodell!K19*Ratingmodell!$C$17))))))</f>
        <v>#DIV/0!</v>
      </c>
      <c r="F7">
        <v>-19.5</v>
      </c>
      <c r="G7">
        <v>26</v>
      </c>
      <c r="H7" t="e">
        <f>IF(E7&lt;=Ratingmodell!L17,Ratingmodell!M17,IF(Nåtid!E7&lt;=Ratingmodell!L18,Ratingmodell!M18,Ratingmodell!M19))</f>
        <v>#DIV/0!</v>
      </c>
      <c r="J7" s="5" t="s">
        <v>71</v>
      </c>
    </row>
    <row r="8" spans="1:10" x14ac:dyDescent="0.2">
      <c r="E8" s="94"/>
    </row>
    <row r="9" spans="1:10" ht="15" x14ac:dyDescent="0.25">
      <c r="B9" s="95" t="s">
        <v>72</v>
      </c>
      <c r="E9" s="94"/>
    </row>
    <row r="10" spans="1:10" x14ac:dyDescent="0.2">
      <c r="E10" s="94"/>
    </row>
    <row r="11" spans="1:10" ht="15" x14ac:dyDescent="0.25">
      <c r="C11" s="95" t="s">
        <v>73</v>
      </c>
      <c r="D11" s="82" t="e">
        <f>SUM('Poster_1.Divisjon_31.12'!C6/'Poster_1.Divisjon_31.12'!C7)</f>
        <v>#DIV/0!</v>
      </c>
      <c r="E11" s="94" t="e">
        <f>IF(D11&lt;Ratingmodell!E23,Ratingmodell!E24*Ratingmodell!$C$23,IF(D11&lt;Ratingmodell!F23,Ratingmodell!F24*Ratingmodell!$C$23,IF(D11&lt;Ratingmodell!G23,Ratingmodell!G24*Ratingmodell!$C$23,IF(D11&lt;Ratingmodell!H23,Ratingmodell!H24*Ratingmodell!$C$23,IF(D11&lt;Ratingmodell!I23,Ratingmodell!I24*Ratingmodell!$C$23,IF(D11&lt;Ratingmodell!J23,Ratingmodell!J24*Ratingmodell!$C$23,Ratingmodell!K24*Ratingmodell!$C$23))))))</f>
        <v>#DIV/0!</v>
      </c>
      <c r="F11">
        <v>-45</v>
      </c>
      <c r="G11">
        <v>72</v>
      </c>
      <c r="H11" t="e">
        <f>IF(E11&lt;=Ratingmodell!L23,Ratingmodell!M23,IF(Nåtid!E11&lt;=Ratingmodell!L24,Ratingmodell!M24,Ratingmodell!M25))</f>
        <v>#DIV/0!</v>
      </c>
      <c r="J11" s="95" t="s">
        <v>74</v>
      </c>
    </row>
    <row r="12" spans="1:10" x14ac:dyDescent="0.2">
      <c r="E12" s="94"/>
    </row>
    <row r="13" spans="1:10" ht="15" x14ac:dyDescent="0.25">
      <c r="A13" s="95" t="s">
        <v>75</v>
      </c>
      <c r="E13" s="94"/>
    </row>
    <row r="14" spans="1:10" ht="15" x14ac:dyDescent="0.25">
      <c r="B14" s="95" t="s">
        <v>76</v>
      </c>
      <c r="E14" s="94"/>
    </row>
    <row r="15" spans="1:10" x14ac:dyDescent="0.2">
      <c r="E15" s="94"/>
    </row>
    <row r="16" spans="1:10" ht="15" x14ac:dyDescent="0.25">
      <c r="C16" s="95" t="s">
        <v>77</v>
      </c>
      <c r="D16" s="82" t="e">
        <f>SUM('Poster_1.Divisjon_31.12'!C15+'Poster_1.Divisjon_31.12'!C17)/AVERAGE('Poster_1.Divisjon_31.12'!C7+'Poster_1.Divisjon_31.12'!C8)</f>
        <v>#DIV/0!</v>
      </c>
      <c r="E16" s="94" t="e">
        <f>IF(D16&lt;Ratingmodell!G5,Ratingmodell!G6*Ratingmodell!$C$5,IF(D16&lt;Ratingmodell!H5,Ratingmodell!H6*Ratingmodell!$C$5,IF(D16&lt;Ratingmodell!I5,Ratingmodell!I6*Ratingmodell!$C$5,IF(D16&lt;Ratingmodell!J5,Ratingmodell!J6*Ratingmodell!$C$5,Ratingmodell!K6*Ratingmodell!$C$5))))</f>
        <v>#DIV/0!</v>
      </c>
      <c r="F16">
        <v>0</v>
      </c>
      <c r="G16">
        <v>16</v>
      </c>
      <c r="H16" t="e">
        <f>IF(E16&lt;=Ratingmodell!L5,Ratingmodell!M5,IF(Nåtid!E16&lt;=Ratingmodell!L6,Ratingmodell!M6,Ratingmodell!M7))</f>
        <v>#DIV/0!</v>
      </c>
      <c r="J16" s="95" t="s">
        <v>78</v>
      </c>
    </row>
    <row r="17" spans="1:10" ht="15" x14ac:dyDescent="0.25">
      <c r="C17" s="95" t="s">
        <v>79</v>
      </c>
      <c r="D17" s="82" t="e">
        <f>SUM('Poster_1.Divisjon_31.12'!C20)/'Poster_1.Divisjon_31.12'!C11</f>
        <v>#DIV/0!</v>
      </c>
      <c r="E17" s="94" t="e">
        <f>IF(D17&lt;Ratingmodell!G8,Ratingmodell!G9*Ratingmodell!$C$8,IF(D17&lt;Ratingmodell!H8,Ratingmodell!H9*Ratingmodell!$C$8,IF(D17&lt;Ratingmodell!I8,Ratingmodell!I9*Ratingmodell!$C$8,IF(D17&lt;Ratingmodell!J8,Ratingmodell!J9*Ratingmodell!$C$8,Ratingmodell!K9*Ratingmodell!$C$8))))</f>
        <v>#DIV/0!</v>
      </c>
      <c r="F17">
        <v>0</v>
      </c>
      <c r="G17">
        <v>16</v>
      </c>
      <c r="H17" t="e">
        <f>IF(E17&lt;=Ratingmodell!L8,Ratingmodell!M8,IF(Nåtid!E17&lt;=Ratingmodell!L9,Ratingmodell!M9,Ratingmodell!M10))</f>
        <v>#DIV/0!</v>
      </c>
      <c r="J17" s="95" t="s">
        <v>80</v>
      </c>
    </row>
    <row r="18" spans="1:10" ht="15" x14ac:dyDescent="0.25">
      <c r="C18" s="95" t="s">
        <v>81</v>
      </c>
      <c r="D18" s="82" t="e">
        <f>(SUM('Poster_1.Divisjon_31.12'!C23/'Poster_1.Divisjon_31.12'!C16)+D17)/2</f>
        <v>#DIV/0!</v>
      </c>
      <c r="E18" s="94" t="e">
        <f>IF(D18&lt;Ratingmodell!G11,Ratingmodell!G12*Ratingmodell!$C$11,IF(D18&lt;Ratingmodell!H11,Ratingmodell!H12*Ratingmodell!$C$11,IF(D18&lt;Ratingmodell!I11,Ratingmodell!I12*Ratingmodell!$C$11,IF(D18&lt;Ratingmodell!J11,Ratingmodell!J12*Ratingmodell!$C$11,Ratingmodell!K12*Ratingmodell!$C$11))))</f>
        <v>#DIV/0!</v>
      </c>
      <c r="F18">
        <v>0</v>
      </c>
      <c r="G18">
        <v>16</v>
      </c>
      <c r="H18" t="e">
        <f>IF(E18&lt;=Ratingmodell!L11,Ratingmodell!M11,IF(Nåtid!E18&lt;=Ratingmodell!L12,Ratingmodell!M12,Ratingmodell!M13))</f>
        <v>#DIV/0!</v>
      </c>
      <c r="J18" s="95" t="s">
        <v>82</v>
      </c>
    </row>
    <row r="19" spans="1:10" ht="15" x14ac:dyDescent="0.25">
      <c r="C19" s="95" t="s">
        <v>83</v>
      </c>
      <c r="D19" s="82" t="e">
        <f>SUM(-'Poster_1.Divisjon_31.12'!C13/'Poster_1.Divisjon_31.12'!C11)</f>
        <v>#DIV/0!</v>
      </c>
      <c r="E19" s="94" t="e">
        <f>IF(D19&gt;Ratingmodell!E14,Ratingmodell!E16*Ratingmodell!$C$14,IF(D19&gt;Ratingmodell!F14,Ratingmodell!F16*Ratingmodell!$C$14,IF(D19&gt;Ratingmodell!G14,Ratingmodell!G16*Ratingmodell!$C$14,IF(D19&gt;Ratingmodell!H14,Ratingmodell!H16*Ratingmodell!$C$14,IF(D19&gt;Ratingmodell!I14,Ratingmodell!I16*Ratingmodell!$C$14,IF(D19&gt;Ratingmodell!J14,Ratingmodell!J16*Ratingmodell!$C$14,Ratingmodell!K16*Ratingmodell!$C$14))))))</f>
        <v>#DIV/0!</v>
      </c>
      <c r="F19">
        <v>-4</v>
      </c>
      <c r="G19">
        <v>16</v>
      </c>
      <c r="H19" t="e">
        <f>IF(E19&lt;=Ratingmodell!L14,Ratingmodell!M14,IF(Nåtid!E19&lt;=Ratingmodell!L15,Ratingmodell!M15,Ratingmodell!M16))</f>
        <v>#DIV/0!</v>
      </c>
      <c r="J19" s="95" t="s">
        <v>84</v>
      </c>
    </row>
    <row r="21" spans="1:10" ht="15.75" thickBot="1" x14ac:dyDescent="0.3">
      <c r="C21" s="105" t="s">
        <v>85</v>
      </c>
      <c r="D21" s="106" t="e">
        <f>E21</f>
        <v>#DIV/0!</v>
      </c>
      <c r="E21" s="106" t="e">
        <f>SUM(E6:E19)</f>
        <v>#DIV/0!</v>
      </c>
      <c r="F21" s="107">
        <f>SUM(F6:F19)</f>
        <v>-95.5</v>
      </c>
      <c r="G21" s="107">
        <f>SUM(G6:G19)</f>
        <v>234</v>
      </c>
      <c r="H21" s="105" t="e">
        <f>IF(E21&lt;=Ratingmodell!C33,Ratingmodell!G33,IF(Nåtid!E21&lt;=Ratingmodell!C34,Ratingmodell!G34,Ratingmodell!G35))</f>
        <v>#DIV/0!</v>
      </c>
    </row>
    <row r="22" spans="1:10" ht="15" hidden="1" x14ac:dyDescent="0.25">
      <c r="C22" s="95" t="s">
        <v>86</v>
      </c>
      <c r="D22">
        <v>62</v>
      </c>
    </row>
    <row r="23" spans="1:10" ht="15" hidden="1" x14ac:dyDescent="0.25">
      <c r="C23" s="95" t="s">
        <v>87</v>
      </c>
      <c r="D23">
        <v>127</v>
      </c>
      <c r="H23" s="108"/>
      <c r="I23" s="108"/>
    </row>
    <row r="24" spans="1:10" ht="15" x14ac:dyDescent="0.25">
      <c r="C24" s="95"/>
      <c r="H24" s="108"/>
      <c r="I24" s="108"/>
    </row>
    <row r="25" spans="1:10" ht="15" x14ac:dyDescent="0.25">
      <c r="C25" s="95" t="s">
        <v>37</v>
      </c>
      <c r="D25" s="104">
        <f>'Poster_1.Divisjon_31.12'!C6</f>
        <v>0</v>
      </c>
    </row>
    <row r="26" spans="1:10" ht="15" x14ac:dyDescent="0.25">
      <c r="C26" s="95" t="s">
        <v>88</v>
      </c>
      <c r="D26" s="104">
        <f>'Poster_1.Divisjon_31.12'!C18</f>
        <v>0</v>
      </c>
    </row>
    <row r="27" spans="1:10" ht="15" x14ac:dyDescent="0.25">
      <c r="C27" s="95"/>
      <c r="D27" s="104"/>
    </row>
    <row r="29" spans="1:10" ht="15" x14ac:dyDescent="0.25">
      <c r="A29" s="95" t="s">
        <v>89</v>
      </c>
      <c r="B29" s="95"/>
      <c r="C29" s="95" t="s">
        <v>90</v>
      </c>
      <c r="D29">
        <f>IF('Poster_1.Divisjon_31.12'!C18&gt;'Poster_1.Divisjon_31.12'!C37,1,0)</f>
        <v>0</v>
      </c>
      <c r="J29" s="95" t="s">
        <v>91</v>
      </c>
    </row>
    <row r="30" spans="1:10" x14ac:dyDescent="0.2">
      <c r="J30" t="s">
        <v>92</v>
      </c>
    </row>
  </sheetData>
  <sheetProtection sheet="1" objects="1" scenarios="1"/>
  <conditionalFormatting sqref="E21">
    <cfRule type="iconSet" priority="1">
      <iconSet>
        <cfvo type="percent" val="0"/>
        <cfvo type="num" val="62" gte="0"/>
        <cfvo type="num" val="127" gte="0"/>
      </iconSet>
    </cfRule>
  </conditionalFormatting>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3:J31"/>
  <sheetViews>
    <sheetView zoomScale="90" zoomScaleNormal="90" workbookViewId="0">
      <selection activeCell="E21" sqref="E21"/>
    </sheetView>
  </sheetViews>
  <sheetFormatPr baseColWidth="10" defaultColWidth="11.42578125" defaultRowHeight="12.75" x14ac:dyDescent="0.2"/>
  <cols>
    <col min="1" max="1" width="28.5703125" bestFit="1" customWidth="1"/>
    <col min="2" max="2" width="30.42578125" bestFit="1" customWidth="1"/>
    <col min="3" max="3" width="24.7109375" bestFit="1" customWidth="1"/>
    <col min="4" max="4" width="20.140625" bestFit="1" customWidth="1"/>
    <col min="5" max="5" width="18.28515625" bestFit="1" customWidth="1"/>
    <col min="6" max="6" width="15.7109375" bestFit="1" customWidth="1"/>
    <col min="7" max="7" width="12.140625" bestFit="1" customWidth="1"/>
    <col min="8" max="8" width="14.85546875" bestFit="1" customWidth="1"/>
    <col min="9" max="9" width="5.28515625" customWidth="1"/>
    <col min="10" max="10" width="87.42578125" bestFit="1" customWidth="1"/>
  </cols>
  <sheetData>
    <row r="3" spans="1:10" ht="15" x14ac:dyDescent="0.25">
      <c r="A3" s="95" t="s">
        <v>60</v>
      </c>
      <c r="D3" s="96" t="s">
        <v>61</v>
      </c>
      <c r="E3" s="96" t="s">
        <v>62</v>
      </c>
      <c r="F3" s="96" t="s">
        <v>63</v>
      </c>
      <c r="G3" s="96" t="s">
        <v>64</v>
      </c>
      <c r="H3" s="96" t="s">
        <v>65</v>
      </c>
      <c r="J3" s="96" t="s">
        <v>66</v>
      </c>
    </row>
    <row r="4" spans="1:10" ht="15" x14ac:dyDescent="0.25">
      <c r="B4" s="95" t="s">
        <v>67</v>
      </c>
    </row>
    <row r="6" spans="1:10" ht="15.75" x14ac:dyDescent="0.25">
      <c r="B6" s="95"/>
      <c r="C6" s="95" t="s">
        <v>68</v>
      </c>
      <c r="D6" s="94" t="e">
        <f>SUM('Poster_1.Divisjon_31.12_1'!C4/'Poster_1.Divisjon_31.12_1'!C5)</f>
        <v>#DIV/0!</v>
      </c>
      <c r="E6" s="94" t="e">
        <f>IF(D6&lt;Ratingmodell!E20,Ratingmodell!E21*Ratingmodell!$C$20,IF(D6&lt;Ratingmodell!F20,Ratingmodell!F21*Ratingmodell!$C$20,IF(D6&lt;Ratingmodell!G20,Ratingmodell!G21*Ratingmodell!$C$20,IF(D6&lt;Ratingmodell!H20,Ratingmodell!H21*Ratingmodell!$C$20,IF(D6&lt;Ratingmodell!I20,Ratingmodell!I21*Ratingmodell!$C$20,IF(D6&lt;Ratingmodell!J20,Ratingmodell!J21*Ratingmodell!$C$20,Ratingmodell!K21*Ratingmodell!$C$20))))))</f>
        <v>#DIV/0!</v>
      </c>
      <c r="F6">
        <v>-27</v>
      </c>
      <c r="G6">
        <v>72</v>
      </c>
      <c r="H6" t="e">
        <f>IF(E6&lt;=Ratingmodell!L20,Ratingmodell!M20,IF(Nåtid!E6&lt;=Ratingmodell!L21,Ratingmodell!M21,Ratingmodell!M22))</f>
        <v>#DIV/0!</v>
      </c>
      <c r="J6" s="5" t="s">
        <v>69</v>
      </c>
    </row>
    <row r="7" spans="1:10" ht="15.75" x14ac:dyDescent="0.25">
      <c r="B7" s="95"/>
      <c r="C7" s="95" t="s">
        <v>70</v>
      </c>
      <c r="D7" s="82" t="e">
        <f>SUM('Poster_1.Divisjon_31.12_1'!C4-'Poster_1.Divisjon_31.12_1'!C5)/'Poster_1.Divisjon_31.12_1'!C11</f>
        <v>#DIV/0!</v>
      </c>
      <c r="E7" s="94" t="e">
        <f>IF(D7&lt;Ratingmodell!E17,Ratingmodell!E19*Ratingmodell!$C$17,IF(D7&lt;Ratingmodell!F17,Ratingmodell!F19*Ratingmodell!$C$17,IF(D7&lt;Ratingmodell!G17,Ratingmodell!G19*Ratingmodell!$C$17,IF(D7&lt;Ratingmodell!H17,Ratingmodell!H19*Ratingmodell!$C$17,IF(D7&lt;Ratingmodell!I17,Ratingmodell!I19*Ratingmodell!$C$17,IF(D7&lt;Ratingmodell!J17,Ratingmodell!J19*Ratingmodell!$C$17,Ratingmodell!K19*Ratingmodell!$C$17))))))</f>
        <v>#DIV/0!</v>
      </c>
      <c r="F7">
        <v>-19.5</v>
      </c>
      <c r="G7">
        <v>26</v>
      </c>
      <c r="H7" t="e">
        <f>IF(E7&lt;=Ratingmodell!L17,Ratingmodell!M17,IF(Nåtid!E7&lt;=Ratingmodell!L18,Ratingmodell!M18,Ratingmodell!M19))</f>
        <v>#DIV/0!</v>
      </c>
      <c r="J7" s="5" t="s">
        <v>71</v>
      </c>
    </row>
    <row r="8" spans="1:10" x14ac:dyDescent="0.2">
      <c r="E8" s="94"/>
    </row>
    <row r="9" spans="1:10" ht="15" x14ac:dyDescent="0.25">
      <c r="B9" s="95" t="s">
        <v>72</v>
      </c>
      <c r="E9" s="94"/>
    </row>
    <row r="10" spans="1:10" x14ac:dyDescent="0.2">
      <c r="E10" s="94"/>
    </row>
    <row r="11" spans="1:10" ht="15" x14ac:dyDescent="0.25">
      <c r="C11" s="95" t="s">
        <v>73</v>
      </c>
      <c r="D11" s="82" t="e">
        <f>SUM('Poster_1.Divisjon_31.12_1'!C6/'Poster_1.Divisjon_31.12_1'!C7)</f>
        <v>#DIV/0!</v>
      </c>
      <c r="E11" s="94" t="e">
        <f>IF(D11&lt;Ratingmodell!E23,Ratingmodell!E24*Ratingmodell!$C$23,IF(D11&lt;Ratingmodell!F23,Ratingmodell!F24*Ratingmodell!$C$23,IF(D11&lt;Ratingmodell!G23,Ratingmodell!G24*Ratingmodell!$C$23,IF(D11&lt;Ratingmodell!H23,Ratingmodell!H24*Ratingmodell!$C$23,IF(D11&lt;Ratingmodell!I23,Ratingmodell!I24*Ratingmodell!$C$23,IF(D11&lt;Ratingmodell!J23,Ratingmodell!J24*Ratingmodell!$C$23,Ratingmodell!K24*Ratingmodell!$C$23))))))</f>
        <v>#DIV/0!</v>
      </c>
      <c r="F11">
        <v>-45</v>
      </c>
      <c r="G11">
        <v>72</v>
      </c>
      <c r="H11" t="e">
        <f>IF(E11&lt;=Ratingmodell!L23,Ratingmodell!M23,IF(Nåtid!E11&lt;=Ratingmodell!L24,Ratingmodell!M24,Ratingmodell!M25))</f>
        <v>#DIV/0!</v>
      </c>
      <c r="J11" s="95" t="s">
        <v>74</v>
      </c>
    </row>
    <row r="12" spans="1:10" x14ac:dyDescent="0.2">
      <c r="E12" s="94"/>
    </row>
    <row r="13" spans="1:10" ht="15" x14ac:dyDescent="0.25">
      <c r="A13" s="95" t="s">
        <v>75</v>
      </c>
      <c r="E13" s="94"/>
    </row>
    <row r="14" spans="1:10" ht="15" x14ac:dyDescent="0.25">
      <c r="B14" s="95" t="s">
        <v>76</v>
      </c>
      <c r="E14" s="94"/>
    </row>
    <row r="15" spans="1:10" x14ac:dyDescent="0.2">
      <c r="E15" s="94"/>
    </row>
    <row r="16" spans="1:10" ht="15" x14ac:dyDescent="0.25">
      <c r="C16" s="95" t="s">
        <v>77</v>
      </c>
      <c r="D16" s="82" t="e">
        <f>SUM('Poster_1.Divisjon_31.12_1'!C15+'Poster_1.Divisjon_31.12_1'!C17)/AVERAGE('Poster_1.Divisjon_31.12_1'!C7+'Poster_1.Divisjon_31.12_1'!C8)</f>
        <v>#DIV/0!</v>
      </c>
      <c r="E16" s="94" t="e">
        <f>IF(D16&lt;Ratingmodell!G5,Ratingmodell!G6*Ratingmodell!$C$5,IF(D16&lt;Ratingmodell!H5,Ratingmodell!H6*Ratingmodell!$C$5,IF(D16&lt;Ratingmodell!I5,Ratingmodell!I6*Ratingmodell!$C$5,IF(D16&lt;Ratingmodell!J5,Ratingmodell!J6*Ratingmodell!$C$5,Ratingmodell!K6*Ratingmodell!$C$5))))</f>
        <v>#DIV/0!</v>
      </c>
      <c r="F16">
        <v>0</v>
      </c>
      <c r="G16">
        <v>16</v>
      </c>
      <c r="H16" t="e">
        <f>IF(E16&lt;=Ratingmodell!L5,Ratingmodell!M5,IF(Nåtid!E16&lt;=Ratingmodell!L6,Ratingmodell!M6,Ratingmodell!M7))</f>
        <v>#DIV/0!</v>
      </c>
      <c r="J16" s="95" t="s">
        <v>78</v>
      </c>
    </row>
    <row r="17" spans="1:10" ht="15" x14ac:dyDescent="0.25">
      <c r="C17" s="95" t="s">
        <v>79</v>
      </c>
      <c r="D17" s="82" t="e">
        <f>SUM('Poster_1.Divisjon_31.12_1'!C20)/'Poster_1.Divisjon_31.12_1'!C11</f>
        <v>#DIV/0!</v>
      </c>
      <c r="E17" s="94" t="e">
        <f>IF(D17&lt;Ratingmodell!G8,Ratingmodell!G9*Ratingmodell!$C$8,IF(D17&lt;Ratingmodell!H8,Ratingmodell!H9*Ratingmodell!$C$8,IF(D17&lt;Ratingmodell!I8,Ratingmodell!I9*Ratingmodell!$C$8,IF(D17&lt;Ratingmodell!J8,Ratingmodell!J9*Ratingmodell!$C$8,Ratingmodell!K9*Ratingmodell!$C$8))))</f>
        <v>#DIV/0!</v>
      </c>
      <c r="F17">
        <v>0</v>
      </c>
      <c r="G17">
        <v>16</v>
      </c>
      <c r="H17" t="e">
        <f>IF(E17&lt;=Ratingmodell!L8,Ratingmodell!M8,IF(Nåtid!E17&lt;=Ratingmodell!L9,Ratingmodell!M9,Ratingmodell!M10))</f>
        <v>#DIV/0!</v>
      </c>
      <c r="J17" s="95" t="s">
        <v>80</v>
      </c>
    </row>
    <row r="18" spans="1:10" ht="15" x14ac:dyDescent="0.25">
      <c r="C18" s="95" t="s">
        <v>81</v>
      </c>
      <c r="D18" s="82" t="e">
        <f>(SUM('Poster_1.Divisjon_31.12_1'!C23/'Poster_1.Divisjon_31.12_1'!C16)+D17)/2</f>
        <v>#DIV/0!</v>
      </c>
      <c r="E18" s="94" t="e">
        <f>IF(D18&lt;Ratingmodell!G11,Ratingmodell!G12*Ratingmodell!$C$11,IF(D18&lt;Ratingmodell!H11,Ratingmodell!H12*Ratingmodell!$C$11,IF(D18&lt;Ratingmodell!I11,Ratingmodell!I12*Ratingmodell!$C$11,IF(D18&lt;Ratingmodell!J11,Ratingmodell!J12*Ratingmodell!$C$11,Ratingmodell!K12*Ratingmodell!$C$11))))</f>
        <v>#DIV/0!</v>
      </c>
      <c r="F18">
        <v>0</v>
      </c>
      <c r="G18">
        <v>16</v>
      </c>
      <c r="H18" t="e">
        <f>IF(E18&lt;=Ratingmodell!L11,Ratingmodell!M11,IF(Nåtid!E18&lt;=Ratingmodell!L12,Ratingmodell!M12,Ratingmodell!M13))</f>
        <v>#DIV/0!</v>
      </c>
      <c r="J18" s="95" t="s">
        <v>82</v>
      </c>
    </row>
    <row r="19" spans="1:10" ht="15" x14ac:dyDescent="0.25">
      <c r="C19" s="95" t="s">
        <v>83</v>
      </c>
      <c r="D19" s="82" t="e">
        <f>SUM(-'Poster_1.Divisjon_31.12_1'!C13/'Poster_1.Divisjon_31.12_1'!C11)</f>
        <v>#DIV/0!</v>
      </c>
      <c r="E19" s="94" t="e">
        <f>IF(D19&gt;Ratingmodell!E14,Ratingmodell!E16*Ratingmodell!$C$14,IF(D19&gt;Ratingmodell!F14,Ratingmodell!F16*Ratingmodell!$C$14,IF(D19&gt;Ratingmodell!G14,Ratingmodell!G16*Ratingmodell!$C$14,IF(D19&gt;Ratingmodell!H14,Ratingmodell!H16*Ratingmodell!$C$14,IF(D19&gt;Ratingmodell!I14,Ratingmodell!I16*Ratingmodell!$C$14,IF(D19&gt;Ratingmodell!J14,Ratingmodell!J16*Ratingmodell!$C$14,Ratingmodell!K16*Ratingmodell!$C$14))))))</f>
        <v>#DIV/0!</v>
      </c>
      <c r="F19">
        <v>-4</v>
      </c>
      <c r="G19">
        <v>16</v>
      </c>
      <c r="H19" t="e">
        <f>IF(E19&lt;=Ratingmodell!L14,Ratingmodell!M14,IF(Nåtid!E19&lt;=Ratingmodell!L15,Ratingmodell!M15,Ratingmodell!M16))</f>
        <v>#DIV/0!</v>
      </c>
      <c r="J19" s="95" t="s">
        <v>84</v>
      </c>
    </row>
    <row r="21" spans="1:10" ht="15.75" thickBot="1" x14ac:dyDescent="0.3">
      <c r="C21" s="105" t="s">
        <v>85</v>
      </c>
      <c r="D21" s="106" t="e">
        <f>E21</f>
        <v>#DIV/0!</v>
      </c>
      <c r="E21" s="106" t="e">
        <f>SUM(E6:E19)</f>
        <v>#DIV/0!</v>
      </c>
      <c r="F21" s="107">
        <f>SUM(F6:F19)</f>
        <v>-95.5</v>
      </c>
      <c r="G21" s="107">
        <f>SUM(G6:G19)</f>
        <v>234</v>
      </c>
      <c r="H21" s="105" t="e">
        <f>IF(E21&lt;=Ratingmodell!C33,Ratingmodell!G33,IF(Nåtid!E21&lt;=Ratingmodell!C34,Ratingmodell!G34,Ratingmodell!G35))</f>
        <v>#DIV/0!</v>
      </c>
    </row>
    <row r="22" spans="1:10" ht="15" hidden="1" x14ac:dyDescent="0.25">
      <c r="C22" s="95" t="s">
        <v>86</v>
      </c>
      <c r="D22">
        <v>62</v>
      </c>
    </row>
    <row r="23" spans="1:10" ht="15" hidden="1" x14ac:dyDescent="0.25">
      <c r="C23" s="95" t="s">
        <v>87</v>
      </c>
      <c r="D23">
        <v>127</v>
      </c>
      <c r="H23" s="108"/>
      <c r="I23" s="108"/>
    </row>
    <row r="24" spans="1:10" ht="15" x14ac:dyDescent="0.25">
      <c r="C24" s="95"/>
      <c r="H24" s="108"/>
      <c r="I24" s="108"/>
    </row>
    <row r="25" spans="1:10" ht="15" x14ac:dyDescent="0.25">
      <c r="C25" s="95" t="s">
        <v>37</v>
      </c>
      <c r="D25" s="104">
        <f>'Poster_1.Divisjon_31.12_1'!C6</f>
        <v>0</v>
      </c>
    </row>
    <row r="26" spans="1:10" ht="15" x14ac:dyDescent="0.25">
      <c r="C26" s="95" t="s">
        <v>88</v>
      </c>
      <c r="D26" s="104">
        <f>'Poster_1.Divisjon_31.12_1'!C18</f>
        <v>0</v>
      </c>
    </row>
    <row r="27" spans="1:10" ht="15" x14ac:dyDescent="0.25">
      <c r="C27" s="95" t="s">
        <v>117</v>
      </c>
      <c r="D27" s="104">
        <f>Nåtid!G13</f>
        <v>0</v>
      </c>
    </row>
    <row r="29" spans="1:10" ht="15" x14ac:dyDescent="0.25">
      <c r="A29" s="95" t="s">
        <v>89</v>
      </c>
      <c r="B29" s="95"/>
      <c r="C29" s="95" t="s">
        <v>90</v>
      </c>
      <c r="D29">
        <f>IF('Poster_1.Divisjon_31.12_1'!C18&gt;'Poster_1.Divisjon_31.12_1'!C37,1,0)</f>
        <v>0</v>
      </c>
      <c r="J29" s="95" t="s">
        <v>91</v>
      </c>
    </row>
    <row r="30" spans="1:10" x14ac:dyDescent="0.2">
      <c r="J30" t="s">
        <v>92</v>
      </c>
    </row>
    <row r="31" spans="1:10" ht="15" x14ac:dyDescent="0.25">
      <c r="C31" s="95" t="s">
        <v>73</v>
      </c>
      <c r="D31" s="136" t="e">
        <f>D25/D27</f>
        <v>#DIV/0!</v>
      </c>
    </row>
  </sheetData>
  <sheetProtection sheet="1" objects="1" scenarios="1"/>
  <conditionalFormatting sqref="E21">
    <cfRule type="iconSet" priority="1">
      <iconSet>
        <cfvo type="percent" val="0"/>
        <cfvo type="num" val="62" gte="0"/>
        <cfvo type="num" val="127" gte="0"/>
      </iconSet>
    </cfRule>
  </conditionalFormatting>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3:J31"/>
  <sheetViews>
    <sheetView zoomScale="90" zoomScaleNormal="90" workbookViewId="0">
      <selection activeCell="E21" sqref="E21"/>
    </sheetView>
  </sheetViews>
  <sheetFormatPr baseColWidth="10" defaultColWidth="11.42578125" defaultRowHeight="12.75" x14ac:dyDescent="0.2"/>
  <cols>
    <col min="1" max="1" width="28.5703125" bestFit="1" customWidth="1"/>
    <col min="2" max="2" width="30.42578125" bestFit="1" customWidth="1"/>
    <col min="3" max="3" width="24.7109375" bestFit="1" customWidth="1"/>
    <col min="4" max="4" width="20.140625" bestFit="1" customWidth="1"/>
    <col min="5" max="5" width="18.28515625" bestFit="1" customWidth="1"/>
    <col min="6" max="6" width="15.7109375" bestFit="1" customWidth="1"/>
    <col min="7" max="7" width="12.140625" bestFit="1" customWidth="1"/>
    <col min="8" max="8" width="14.85546875" bestFit="1" customWidth="1"/>
    <col min="9" max="9" width="5.28515625" customWidth="1"/>
    <col min="10" max="10" width="87.42578125" bestFit="1" customWidth="1"/>
  </cols>
  <sheetData>
    <row r="3" spans="1:10" ht="15" x14ac:dyDescent="0.25">
      <c r="A3" s="95" t="s">
        <v>60</v>
      </c>
      <c r="D3" s="96" t="s">
        <v>61</v>
      </c>
      <c r="E3" s="96" t="s">
        <v>62</v>
      </c>
      <c r="F3" s="96" t="s">
        <v>63</v>
      </c>
      <c r="G3" s="96" t="s">
        <v>64</v>
      </c>
      <c r="H3" s="96" t="s">
        <v>65</v>
      </c>
      <c r="J3" s="96" t="s">
        <v>66</v>
      </c>
    </row>
    <row r="4" spans="1:10" ht="15" x14ac:dyDescent="0.25">
      <c r="B4" s="95" t="s">
        <v>67</v>
      </c>
    </row>
    <row r="6" spans="1:10" ht="15.75" x14ac:dyDescent="0.25">
      <c r="B6" s="95"/>
      <c r="C6" s="95" t="s">
        <v>68</v>
      </c>
      <c r="D6" s="94" t="e">
        <f>SUM('Poster_1.Divisjon_31.12_2'!C4/'Poster_1.Divisjon_31.12_2'!C5)</f>
        <v>#DIV/0!</v>
      </c>
      <c r="E6" s="94" t="e">
        <f>IF(D6&lt;Ratingmodell!E20,Ratingmodell!E21*Ratingmodell!$C$20,IF(D6&lt;Ratingmodell!F20,Ratingmodell!F21*Ratingmodell!$C$20,IF(D6&lt;Ratingmodell!G20,Ratingmodell!G21*Ratingmodell!$C$20,IF(D6&lt;Ratingmodell!H20,Ratingmodell!H21*Ratingmodell!$C$20,IF(D6&lt;Ratingmodell!I20,Ratingmodell!I21*Ratingmodell!$C$20,IF(D6&lt;Ratingmodell!J20,Ratingmodell!J21*Ratingmodell!$C$20,Ratingmodell!K21*Ratingmodell!$C$20))))))</f>
        <v>#DIV/0!</v>
      </c>
      <c r="F6">
        <v>-27</v>
      </c>
      <c r="G6">
        <v>72</v>
      </c>
      <c r="H6" t="e">
        <f>IF(E6&lt;=Ratingmodell!L20,Ratingmodell!M20,IF(Nåtid!E6&lt;=Ratingmodell!L21,Ratingmodell!M21,Ratingmodell!M22))</f>
        <v>#DIV/0!</v>
      </c>
      <c r="J6" s="5" t="s">
        <v>69</v>
      </c>
    </row>
    <row r="7" spans="1:10" ht="15.75" x14ac:dyDescent="0.25">
      <c r="B7" s="95"/>
      <c r="C7" s="95" t="s">
        <v>70</v>
      </c>
      <c r="D7" s="82" t="e">
        <f>SUM('Poster_1.Divisjon_31.12_2'!C4-'Poster_1.Divisjon_31.12_2'!C5)/'Poster_1.Divisjon_31.12_2'!C11</f>
        <v>#DIV/0!</v>
      </c>
      <c r="E7" s="94" t="e">
        <f>IF(D7&lt;Ratingmodell!E17,Ratingmodell!E19*Ratingmodell!$C$17,IF(D7&lt;Ratingmodell!F17,Ratingmodell!F19*Ratingmodell!$C$17,IF(D7&lt;Ratingmodell!G17,Ratingmodell!G19*Ratingmodell!$C$17,IF(D7&lt;Ratingmodell!H17,Ratingmodell!H19*Ratingmodell!$C$17,IF(D7&lt;Ratingmodell!I17,Ratingmodell!I19*Ratingmodell!$C$17,IF(D7&lt;Ratingmodell!J17,Ratingmodell!J19*Ratingmodell!$C$17,Ratingmodell!K19*Ratingmodell!$C$17))))))</f>
        <v>#DIV/0!</v>
      </c>
      <c r="F7">
        <v>-19.5</v>
      </c>
      <c r="G7">
        <v>26</v>
      </c>
      <c r="H7" t="e">
        <f>IF(E7&lt;=Ratingmodell!L17,Ratingmodell!M17,IF(Nåtid!E7&lt;=Ratingmodell!L18,Ratingmodell!M18,Ratingmodell!M19))</f>
        <v>#DIV/0!</v>
      </c>
      <c r="J7" s="5" t="s">
        <v>71</v>
      </c>
    </row>
    <row r="8" spans="1:10" x14ac:dyDescent="0.2">
      <c r="E8" s="94"/>
    </row>
    <row r="9" spans="1:10" ht="15" x14ac:dyDescent="0.25">
      <c r="B9" s="95" t="s">
        <v>72</v>
      </c>
      <c r="E9" s="94"/>
    </row>
    <row r="10" spans="1:10" x14ac:dyDescent="0.2">
      <c r="E10" s="94"/>
    </row>
    <row r="11" spans="1:10" ht="15" x14ac:dyDescent="0.25">
      <c r="C11" s="95" t="s">
        <v>73</v>
      </c>
      <c r="D11" s="82" t="e">
        <f>SUM('Poster_1.Divisjon_31.12_2'!C6/'Poster_1.Divisjon_31.12_2'!C7)</f>
        <v>#DIV/0!</v>
      </c>
      <c r="E11" s="94" t="e">
        <f>IF(D11&lt;Ratingmodell!E23,Ratingmodell!E24*Ratingmodell!$C$23,IF(D11&lt;Ratingmodell!F23,Ratingmodell!F24*Ratingmodell!$C$23,IF(D11&lt;Ratingmodell!G23,Ratingmodell!G24*Ratingmodell!$C$23,IF(D11&lt;Ratingmodell!H23,Ratingmodell!H24*Ratingmodell!$C$23,IF(D11&lt;Ratingmodell!I23,Ratingmodell!I24*Ratingmodell!$C$23,IF(D11&lt;Ratingmodell!J23,Ratingmodell!J24*Ratingmodell!$C$23,Ratingmodell!K24*Ratingmodell!$C$23))))))</f>
        <v>#DIV/0!</v>
      </c>
      <c r="F11">
        <v>-45</v>
      </c>
      <c r="G11">
        <v>72</v>
      </c>
      <c r="H11" t="e">
        <f>IF(E11&lt;=Ratingmodell!L23,Ratingmodell!M23,IF(Nåtid!E11&lt;=Ratingmodell!L24,Ratingmodell!M24,Ratingmodell!M25))</f>
        <v>#DIV/0!</v>
      </c>
      <c r="J11" s="95" t="s">
        <v>74</v>
      </c>
    </row>
    <row r="12" spans="1:10" x14ac:dyDescent="0.2">
      <c r="E12" s="94"/>
    </row>
    <row r="13" spans="1:10" ht="15" x14ac:dyDescent="0.25">
      <c r="A13" s="95" t="s">
        <v>75</v>
      </c>
      <c r="E13" s="94"/>
    </row>
    <row r="14" spans="1:10" ht="15" x14ac:dyDescent="0.25">
      <c r="B14" s="95" t="s">
        <v>76</v>
      </c>
      <c r="E14" s="94"/>
    </row>
    <row r="15" spans="1:10" x14ac:dyDescent="0.2">
      <c r="E15" s="94"/>
    </row>
    <row r="16" spans="1:10" ht="15" x14ac:dyDescent="0.25">
      <c r="C16" s="95" t="s">
        <v>77</v>
      </c>
      <c r="D16" s="82" t="e">
        <f>SUM('Poster_1.Divisjon_31.12_2'!C15+'Poster_1.Divisjon_31.12_2'!C17)/AVERAGE('Poster_1.Divisjon_31.12_2'!C7+'Poster_1.Divisjon_31.12_2'!C8)</f>
        <v>#DIV/0!</v>
      </c>
      <c r="E16" s="94" t="e">
        <f>IF(D16&lt;Ratingmodell!G5,Ratingmodell!G6*Ratingmodell!$C$5,IF(D16&lt;Ratingmodell!H5,Ratingmodell!H6*Ratingmodell!$C$5,IF(D16&lt;Ratingmodell!I5,Ratingmodell!I6*Ratingmodell!$C$5,IF(D16&lt;Ratingmodell!J5,Ratingmodell!J6*Ratingmodell!$C$5,Ratingmodell!K6*Ratingmodell!$C$5))))</f>
        <v>#DIV/0!</v>
      </c>
      <c r="F16">
        <v>0</v>
      </c>
      <c r="G16">
        <v>16</v>
      </c>
      <c r="H16" t="e">
        <f>IF(E16&lt;=Ratingmodell!L5,Ratingmodell!M5,IF(Nåtid!E16&lt;=Ratingmodell!L6,Ratingmodell!M6,Ratingmodell!M7))</f>
        <v>#DIV/0!</v>
      </c>
      <c r="J16" s="95" t="s">
        <v>78</v>
      </c>
    </row>
    <row r="17" spans="1:10" ht="15" x14ac:dyDescent="0.25">
      <c r="C17" s="95" t="s">
        <v>79</v>
      </c>
      <c r="D17" s="82" t="e">
        <f>SUM('Poster_1.Divisjon_31.12_2'!C20)/'Poster_1.Divisjon_31.12_2'!C11</f>
        <v>#DIV/0!</v>
      </c>
      <c r="E17" s="94" t="e">
        <f>IF(D17&lt;Ratingmodell!G8,Ratingmodell!G9*Ratingmodell!$C$8,IF(D17&lt;Ratingmodell!H8,Ratingmodell!H9*Ratingmodell!$C$8,IF(D17&lt;Ratingmodell!I8,Ratingmodell!I9*Ratingmodell!$C$8,IF(D17&lt;Ratingmodell!J8,Ratingmodell!J9*Ratingmodell!$C$8,Ratingmodell!K9*Ratingmodell!$C$8))))</f>
        <v>#DIV/0!</v>
      </c>
      <c r="F17">
        <v>0</v>
      </c>
      <c r="G17">
        <v>16</v>
      </c>
      <c r="H17" t="e">
        <f>IF(E17&lt;=Ratingmodell!L8,Ratingmodell!M8,IF(Nåtid!E17&lt;=Ratingmodell!L9,Ratingmodell!M9,Ratingmodell!M10))</f>
        <v>#DIV/0!</v>
      </c>
      <c r="J17" s="95" t="s">
        <v>80</v>
      </c>
    </row>
    <row r="18" spans="1:10" ht="15" x14ac:dyDescent="0.25">
      <c r="C18" s="95" t="s">
        <v>81</v>
      </c>
      <c r="D18" s="82" t="e">
        <f>(SUM('Poster_1.Divisjon_31.12_2'!C23/'Poster_1.Divisjon_31.12_2'!C16)+D17)/2</f>
        <v>#DIV/0!</v>
      </c>
      <c r="E18" s="94" t="e">
        <f>IF(D18&lt;Ratingmodell!G11,Ratingmodell!G12*Ratingmodell!$C$11,IF(D18&lt;Ratingmodell!H11,Ratingmodell!H12*Ratingmodell!$C$11,IF(D18&lt;Ratingmodell!I11,Ratingmodell!I12*Ratingmodell!$C$11,IF(D18&lt;Ratingmodell!J11,Ratingmodell!J12*Ratingmodell!$C$11,Ratingmodell!K12*Ratingmodell!$C$11))))</f>
        <v>#DIV/0!</v>
      </c>
      <c r="F18">
        <v>0</v>
      </c>
      <c r="G18">
        <v>16</v>
      </c>
      <c r="H18" t="e">
        <f>IF(E18&lt;=Ratingmodell!L11,Ratingmodell!M11,IF(Nåtid!E18&lt;=Ratingmodell!L12,Ratingmodell!M12,Ratingmodell!M13))</f>
        <v>#DIV/0!</v>
      </c>
      <c r="J18" s="95" t="s">
        <v>82</v>
      </c>
    </row>
    <row r="19" spans="1:10" ht="15" x14ac:dyDescent="0.25">
      <c r="C19" s="95" t="s">
        <v>83</v>
      </c>
      <c r="D19" s="82" t="e">
        <f>SUM(-'Poster_1.Divisjon_31.12_2'!C13/'Poster_1.Divisjon_31.12_2'!C11)</f>
        <v>#DIV/0!</v>
      </c>
      <c r="E19" s="94" t="e">
        <f>IF(D19&gt;Ratingmodell!E14,Ratingmodell!E16*Ratingmodell!$C$14,IF(D19&gt;Ratingmodell!F14,Ratingmodell!F16*Ratingmodell!$C$14,IF(D19&gt;Ratingmodell!G14,Ratingmodell!G16*Ratingmodell!$C$14,IF(D19&gt;Ratingmodell!H14,Ratingmodell!H16*Ratingmodell!$C$14,IF(D19&gt;Ratingmodell!I14,Ratingmodell!I16*Ratingmodell!$C$14,IF(D19&gt;Ratingmodell!J14,Ratingmodell!J16*Ratingmodell!$C$14,Ratingmodell!K16*Ratingmodell!$C$14))))))</f>
        <v>#DIV/0!</v>
      </c>
      <c r="F19">
        <v>-4</v>
      </c>
      <c r="G19">
        <v>16</v>
      </c>
      <c r="H19" t="e">
        <f>IF(E19&lt;=Ratingmodell!L14,Ratingmodell!M14,IF(Nåtid!E19&lt;=Ratingmodell!L15,Ratingmodell!M15,Ratingmodell!M16))</f>
        <v>#DIV/0!</v>
      </c>
      <c r="J19" s="95" t="s">
        <v>84</v>
      </c>
    </row>
    <row r="21" spans="1:10" ht="15.75" thickBot="1" x14ac:dyDescent="0.3">
      <c r="C21" s="105" t="s">
        <v>85</v>
      </c>
      <c r="D21" s="106" t="e">
        <f>E21</f>
        <v>#DIV/0!</v>
      </c>
      <c r="E21" s="106" t="e">
        <f>SUM(E6:E19)</f>
        <v>#DIV/0!</v>
      </c>
      <c r="F21" s="107">
        <f>SUM(F6:F19)</f>
        <v>-95.5</v>
      </c>
      <c r="G21" s="107">
        <f>SUM(G6:G19)</f>
        <v>234</v>
      </c>
      <c r="H21" s="105" t="e">
        <f>IF(E21&lt;=Ratingmodell!C33,Ratingmodell!G33,IF(Nåtid!E21&lt;=Ratingmodell!C34,Ratingmodell!G34,Ratingmodell!G35))</f>
        <v>#DIV/0!</v>
      </c>
    </row>
    <row r="22" spans="1:10" ht="15" hidden="1" x14ac:dyDescent="0.25">
      <c r="C22" s="95" t="s">
        <v>86</v>
      </c>
      <c r="D22">
        <v>62</v>
      </c>
    </row>
    <row r="23" spans="1:10" ht="15" hidden="1" x14ac:dyDescent="0.25">
      <c r="C23" s="95" t="s">
        <v>87</v>
      </c>
      <c r="D23">
        <v>127</v>
      </c>
      <c r="H23" s="108"/>
      <c r="I23" s="108"/>
    </row>
    <row r="24" spans="1:10" ht="15" x14ac:dyDescent="0.25">
      <c r="C24" s="95"/>
      <c r="H24" s="108"/>
      <c r="I24" s="108"/>
    </row>
    <row r="25" spans="1:10" ht="15" x14ac:dyDescent="0.25">
      <c r="C25" s="95" t="s">
        <v>37</v>
      </c>
      <c r="D25" s="104">
        <f>'Poster_1.Divisjon_31.12_2'!C6</f>
        <v>0</v>
      </c>
    </row>
    <row r="26" spans="1:10" ht="15" x14ac:dyDescent="0.25">
      <c r="C26" s="95" t="s">
        <v>88</v>
      </c>
      <c r="D26" s="104">
        <f>'Poster_1.Divisjon_31.12_2'!C18</f>
        <v>0</v>
      </c>
    </row>
    <row r="27" spans="1:10" ht="15" x14ac:dyDescent="0.25">
      <c r="C27" s="95" t="s">
        <v>117</v>
      </c>
      <c r="D27" s="104">
        <f>År1_Delmål1!G13</f>
        <v>0</v>
      </c>
    </row>
    <row r="29" spans="1:10" ht="15" x14ac:dyDescent="0.25">
      <c r="A29" s="95" t="s">
        <v>89</v>
      </c>
      <c r="B29" s="95"/>
      <c r="C29" s="95" t="s">
        <v>90</v>
      </c>
      <c r="D29">
        <f>IF('Poster_1.Divisjon_31.12_2'!C18&gt;'Poster_1.Divisjon_31.12_2'!C37,1,0)</f>
        <v>0</v>
      </c>
      <c r="J29" s="95" t="s">
        <v>91</v>
      </c>
    </row>
    <row r="30" spans="1:10" x14ac:dyDescent="0.2">
      <c r="J30" t="s">
        <v>92</v>
      </c>
    </row>
    <row r="31" spans="1:10" ht="15" x14ac:dyDescent="0.25">
      <c r="C31" s="95" t="s">
        <v>73</v>
      </c>
      <c r="D31" s="136" t="e">
        <f>D25/D27</f>
        <v>#DIV/0!</v>
      </c>
    </row>
  </sheetData>
  <sheetProtection sheet="1" objects="1" scenarios="1"/>
  <conditionalFormatting sqref="E21">
    <cfRule type="iconSet" priority="1">
      <iconSet>
        <cfvo type="percent" val="0"/>
        <cfvo type="num" val="62" gte="0"/>
        <cfvo type="num" val="127" gte="0"/>
      </iconSet>
    </cfRule>
  </conditionalFormatting>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3:J31"/>
  <sheetViews>
    <sheetView zoomScale="90" zoomScaleNormal="90" workbookViewId="0">
      <selection activeCell="E21" sqref="E21"/>
    </sheetView>
  </sheetViews>
  <sheetFormatPr baseColWidth="10" defaultColWidth="11.42578125" defaultRowHeight="12.75" x14ac:dyDescent="0.2"/>
  <cols>
    <col min="1" max="1" width="28.5703125" bestFit="1" customWidth="1"/>
    <col min="2" max="2" width="30.42578125" bestFit="1" customWidth="1"/>
    <col min="3" max="3" width="24.7109375" bestFit="1" customWidth="1"/>
    <col min="4" max="4" width="20.140625" bestFit="1" customWidth="1"/>
    <col min="5" max="5" width="18.28515625" bestFit="1" customWidth="1"/>
    <col min="6" max="6" width="15.7109375" bestFit="1" customWidth="1"/>
    <col min="7" max="7" width="12.140625" bestFit="1" customWidth="1"/>
    <col min="8" max="8" width="14.85546875" bestFit="1" customWidth="1"/>
    <col min="9" max="9" width="5.28515625" customWidth="1"/>
    <col min="10" max="10" width="87.42578125" bestFit="1" customWidth="1"/>
  </cols>
  <sheetData>
    <row r="3" spans="1:10" ht="15" x14ac:dyDescent="0.25">
      <c r="A3" s="95" t="s">
        <v>60</v>
      </c>
      <c r="D3" s="96" t="s">
        <v>61</v>
      </c>
      <c r="E3" s="96" t="s">
        <v>62</v>
      </c>
      <c r="F3" s="96" t="s">
        <v>63</v>
      </c>
      <c r="G3" s="96" t="s">
        <v>64</v>
      </c>
      <c r="H3" s="96" t="s">
        <v>65</v>
      </c>
      <c r="J3" s="96" t="s">
        <v>66</v>
      </c>
    </row>
    <row r="4" spans="1:10" ht="15" x14ac:dyDescent="0.25">
      <c r="B4" s="95" t="s">
        <v>67</v>
      </c>
    </row>
    <row r="6" spans="1:10" ht="15.75" x14ac:dyDescent="0.25">
      <c r="B6" s="95"/>
      <c r="C6" s="95" t="s">
        <v>68</v>
      </c>
      <c r="D6" s="94" t="e">
        <f>SUM('Poster_1.Divisjon_31.12_3'!C4/'Poster_1.Divisjon_31.12_3'!C5)</f>
        <v>#DIV/0!</v>
      </c>
      <c r="E6" s="94" t="e">
        <f>IF(D6&lt;Ratingmodell!E20,Ratingmodell!E21*Ratingmodell!$C$20,IF(D6&lt;Ratingmodell!F20,Ratingmodell!F21*Ratingmodell!$C$20,IF(D6&lt;Ratingmodell!G20,Ratingmodell!G21*Ratingmodell!$C$20,IF(D6&lt;Ratingmodell!H20,Ratingmodell!H21*Ratingmodell!$C$20,IF(D6&lt;Ratingmodell!I20,Ratingmodell!I21*Ratingmodell!$C$20,IF(D6&lt;Ratingmodell!J20,Ratingmodell!J21*Ratingmodell!$C$20,Ratingmodell!K21*Ratingmodell!$C$20))))))</f>
        <v>#DIV/0!</v>
      </c>
      <c r="F6">
        <v>-27</v>
      </c>
      <c r="G6">
        <v>72</v>
      </c>
      <c r="H6" t="e">
        <f>IF(E6&lt;=Ratingmodell!L20,Ratingmodell!M20,IF(Nåtid!E6&lt;=Ratingmodell!L21,Ratingmodell!M21,Ratingmodell!M22))</f>
        <v>#DIV/0!</v>
      </c>
      <c r="J6" s="5" t="s">
        <v>69</v>
      </c>
    </row>
    <row r="7" spans="1:10" ht="15.75" x14ac:dyDescent="0.25">
      <c r="B7" s="95"/>
      <c r="C7" s="95" t="s">
        <v>70</v>
      </c>
      <c r="D7" s="82" t="e">
        <f>SUM('Poster_1.Divisjon_31.12_3'!C4-'Poster_1.Divisjon_31.12_3'!C5)/'Poster_1.Divisjon_31.12_3'!C11</f>
        <v>#DIV/0!</v>
      </c>
      <c r="E7" s="94" t="e">
        <f>IF(D7&lt;Ratingmodell!E17,Ratingmodell!E19*Ratingmodell!$C$17,IF(D7&lt;Ratingmodell!F17,Ratingmodell!F19*Ratingmodell!$C$17,IF(D7&lt;Ratingmodell!G17,Ratingmodell!G19*Ratingmodell!$C$17,IF(D7&lt;Ratingmodell!H17,Ratingmodell!H19*Ratingmodell!$C$17,IF(D7&lt;Ratingmodell!I17,Ratingmodell!I19*Ratingmodell!$C$17,IF(D7&lt;Ratingmodell!J17,Ratingmodell!J19*Ratingmodell!$C$17,Ratingmodell!K19*Ratingmodell!$C$17))))))</f>
        <v>#DIV/0!</v>
      </c>
      <c r="F7">
        <v>-19.5</v>
      </c>
      <c r="G7">
        <v>26</v>
      </c>
      <c r="H7" t="e">
        <f>IF(E7&lt;=Ratingmodell!L17,Ratingmodell!M17,IF(Nåtid!E7&lt;=Ratingmodell!L18,Ratingmodell!M18,Ratingmodell!M19))</f>
        <v>#DIV/0!</v>
      </c>
      <c r="J7" s="5" t="s">
        <v>71</v>
      </c>
    </row>
    <row r="8" spans="1:10" x14ac:dyDescent="0.2">
      <c r="E8" s="94"/>
    </row>
    <row r="9" spans="1:10" ht="15" x14ac:dyDescent="0.25">
      <c r="B9" s="95" t="s">
        <v>72</v>
      </c>
      <c r="E9" s="94"/>
    </row>
    <row r="10" spans="1:10" x14ac:dyDescent="0.2">
      <c r="E10" s="94"/>
    </row>
    <row r="11" spans="1:10" ht="15" x14ac:dyDescent="0.25">
      <c r="C11" s="95" t="s">
        <v>73</v>
      </c>
      <c r="D11" s="82" t="e">
        <f>SUM('Poster_1.Divisjon_31.12_3'!C6/'Poster_1.Divisjon_31.12_3'!C7)</f>
        <v>#DIV/0!</v>
      </c>
      <c r="E11" s="94" t="e">
        <f>IF(D11&lt;Ratingmodell!E23,Ratingmodell!E24*Ratingmodell!$C$23,IF(D11&lt;Ratingmodell!F23,Ratingmodell!F24*Ratingmodell!$C$23,IF(D11&lt;Ratingmodell!G23,Ratingmodell!G24*Ratingmodell!$C$23,IF(D11&lt;Ratingmodell!H23,Ratingmodell!H24*Ratingmodell!$C$23,IF(D11&lt;Ratingmodell!I23,Ratingmodell!I24*Ratingmodell!$C$23,IF(D11&lt;Ratingmodell!J23,Ratingmodell!J24*Ratingmodell!$C$23,Ratingmodell!K24*Ratingmodell!$C$23))))))</f>
        <v>#DIV/0!</v>
      </c>
      <c r="F11">
        <v>-45</v>
      </c>
      <c r="G11">
        <v>72</v>
      </c>
      <c r="H11" t="e">
        <f>IF(E11&lt;=Ratingmodell!L23,Ratingmodell!M23,IF(Nåtid!E11&lt;=Ratingmodell!L24,Ratingmodell!M24,Ratingmodell!M25))</f>
        <v>#DIV/0!</v>
      </c>
      <c r="J11" s="95" t="s">
        <v>74</v>
      </c>
    </row>
    <row r="12" spans="1:10" x14ac:dyDescent="0.2">
      <c r="E12" s="94"/>
    </row>
    <row r="13" spans="1:10" ht="15" x14ac:dyDescent="0.25">
      <c r="A13" s="95" t="s">
        <v>75</v>
      </c>
      <c r="E13" s="94"/>
    </row>
    <row r="14" spans="1:10" ht="15" x14ac:dyDescent="0.25">
      <c r="B14" s="95" t="s">
        <v>76</v>
      </c>
      <c r="E14" s="94"/>
    </row>
    <row r="15" spans="1:10" x14ac:dyDescent="0.2">
      <c r="E15" s="94"/>
    </row>
    <row r="16" spans="1:10" ht="15" x14ac:dyDescent="0.25">
      <c r="C16" s="95" t="s">
        <v>77</v>
      </c>
      <c r="D16" s="82" t="e">
        <f>SUM('Poster_1.Divisjon_31.12_3'!C15+'Poster_1.Divisjon_31.12_3'!C17)/AVERAGE('Poster_1.Divisjon_31.12_3'!C7+'Poster_1.Divisjon_31.12_3'!C8)</f>
        <v>#DIV/0!</v>
      </c>
      <c r="E16" s="94" t="e">
        <f>IF(D16&lt;Ratingmodell!G5,Ratingmodell!G6*Ratingmodell!$C$5,IF(D16&lt;Ratingmodell!H5,Ratingmodell!H6*Ratingmodell!$C$5,IF(D16&lt;Ratingmodell!I5,Ratingmodell!I6*Ratingmodell!$C$5,IF(D16&lt;Ratingmodell!J5,Ratingmodell!J6*Ratingmodell!$C$5,Ratingmodell!K6*Ratingmodell!$C$5))))</f>
        <v>#DIV/0!</v>
      </c>
      <c r="F16">
        <v>0</v>
      </c>
      <c r="G16">
        <v>16</v>
      </c>
      <c r="H16" t="e">
        <f>IF(E16&lt;=Ratingmodell!L5,Ratingmodell!M5,IF(Nåtid!E16&lt;=Ratingmodell!L6,Ratingmodell!M6,Ratingmodell!M7))</f>
        <v>#DIV/0!</v>
      </c>
      <c r="J16" s="95" t="s">
        <v>78</v>
      </c>
    </row>
    <row r="17" spans="1:10" ht="15" x14ac:dyDescent="0.25">
      <c r="C17" s="95" t="s">
        <v>79</v>
      </c>
      <c r="D17" s="82" t="e">
        <f>SUM('Poster_1.Divisjon_31.12_3'!C20)/'Poster_1.Divisjon_31.12_3'!C11</f>
        <v>#DIV/0!</v>
      </c>
      <c r="E17" s="94" t="e">
        <f>IF(D17&lt;Ratingmodell!G8,Ratingmodell!G9*Ratingmodell!$C$8,IF(D17&lt;Ratingmodell!H8,Ratingmodell!H9*Ratingmodell!$C$8,IF(D17&lt;Ratingmodell!I8,Ratingmodell!I9*Ratingmodell!$C$8,IF(D17&lt;Ratingmodell!J8,Ratingmodell!J9*Ratingmodell!$C$8,Ratingmodell!K9*Ratingmodell!$C$8))))</f>
        <v>#DIV/0!</v>
      </c>
      <c r="F17">
        <v>0</v>
      </c>
      <c r="G17">
        <v>16</v>
      </c>
      <c r="H17" t="e">
        <f>IF(E17&lt;=Ratingmodell!L8,Ratingmodell!M8,IF(Nåtid!E17&lt;=Ratingmodell!L9,Ratingmodell!M9,Ratingmodell!M10))</f>
        <v>#DIV/0!</v>
      </c>
      <c r="J17" s="95" t="s">
        <v>80</v>
      </c>
    </row>
    <row r="18" spans="1:10" ht="15" x14ac:dyDescent="0.25">
      <c r="C18" s="95" t="s">
        <v>81</v>
      </c>
      <c r="D18" s="82" t="e">
        <f>(SUM('Poster_1.Divisjon_31.12_3'!C23/'Poster_1.Divisjon_31.12_3'!C16)+D17)/2</f>
        <v>#DIV/0!</v>
      </c>
      <c r="E18" s="94" t="e">
        <f>IF(D18&lt;Ratingmodell!G11,Ratingmodell!G12*Ratingmodell!$C$11,IF(D18&lt;Ratingmodell!H11,Ratingmodell!H12*Ratingmodell!$C$11,IF(D18&lt;Ratingmodell!I11,Ratingmodell!I12*Ratingmodell!$C$11,IF(D18&lt;Ratingmodell!J11,Ratingmodell!J12*Ratingmodell!$C$11,Ratingmodell!K12*Ratingmodell!$C$11))))</f>
        <v>#DIV/0!</v>
      </c>
      <c r="F18">
        <v>0</v>
      </c>
      <c r="G18">
        <v>16</v>
      </c>
      <c r="H18" t="e">
        <f>IF(E18&lt;=Ratingmodell!L11,Ratingmodell!M11,IF(Nåtid!E18&lt;=Ratingmodell!L12,Ratingmodell!M12,Ratingmodell!M13))</f>
        <v>#DIV/0!</v>
      </c>
      <c r="J18" s="95" t="s">
        <v>82</v>
      </c>
    </row>
    <row r="19" spans="1:10" ht="15" x14ac:dyDescent="0.25">
      <c r="C19" s="95" t="s">
        <v>83</v>
      </c>
      <c r="D19" s="82" t="e">
        <f>SUM(-'Poster_1.Divisjon_31.12_3'!C13/'Poster_1.Divisjon_31.12_3'!C11)</f>
        <v>#DIV/0!</v>
      </c>
      <c r="E19" s="94" t="e">
        <f>IF(D19&gt;Ratingmodell!E14,Ratingmodell!E16*Ratingmodell!$C$14,IF(D19&gt;Ratingmodell!F14,Ratingmodell!F16*Ratingmodell!$C$14,IF(D19&gt;Ratingmodell!G14,Ratingmodell!G16*Ratingmodell!$C$14,IF(D19&gt;Ratingmodell!H14,Ratingmodell!H16*Ratingmodell!$C$14,IF(D19&gt;Ratingmodell!I14,Ratingmodell!I16*Ratingmodell!$C$14,IF(D19&gt;Ratingmodell!J14,Ratingmodell!J16*Ratingmodell!$C$14,Ratingmodell!K16*Ratingmodell!$C$14))))))</f>
        <v>#DIV/0!</v>
      </c>
      <c r="F19">
        <v>-4</v>
      </c>
      <c r="G19">
        <v>16</v>
      </c>
      <c r="H19" t="e">
        <f>IF(E19&lt;=Ratingmodell!L14,Ratingmodell!M14,IF(Nåtid!E19&lt;=Ratingmodell!L15,Ratingmodell!M15,Ratingmodell!M16))</f>
        <v>#DIV/0!</v>
      </c>
      <c r="J19" s="95" t="s">
        <v>84</v>
      </c>
    </row>
    <row r="21" spans="1:10" ht="15.75" thickBot="1" x14ac:dyDescent="0.3">
      <c r="C21" s="105" t="s">
        <v>85</v>
      </c>
      <c r="D21" s="106" t="e">
        <f>E21</f>
        <v>#DIV/0!</v>
      </c>
      <c r="E21" s="106" t="e">
        <f>SUM(E6:E19)</f>
        <v>#DIV/0!</v>
      </c>
      <c r="F21" s="107">
        <f>SUM(F6:F19)</f>
        <v>-95.5</v>
      </c>
      <c r="G21" s="107">
        <f>SUM(G6:G19)</f>
        <v>234</v>
      </c>
      <c r="H21" s="105" t="e">
        <f>IF(E21&lt;=Ratingmodell!C33,Ratingmodell!G33,IF(Nåtid!E21&lt;=Ratingmodell!C34,Ratingmodell!G34,Ratingmodell!G35))</f>
        <v>#DIV/0!</v>
      </c>
    </row>
    <row r="22" spans="1:10" ht="15" hidden="1" x14ac:dyDescent="0.25">
      <c r="C22" s="95" t="s">
        <v>86</v>
      </c>
      <c r="D22">
        <v>62</v>
      </c>
    </row>
    <row r="23" spans="1:10" ht="15" hidden="1" x14ac:dyDescent="0.25">
      <c r="C23" s="95" t="s">
        <v>87</v>
      </c>
      <c r="D23">
        <v>127</v>
      </c>
      <c r="H23" s="108"/>
      <c r="I23" s="108"/>
    </row>
    <row r="24" spans="1:10" ht="15" x14ac:dyDescent="0.25">
      <c r="C24" s="95"/>
      <c r="H24" s="108"/>
      <c r="I24" s="108"/>
    </row>
    <row r="25" spans="1:10" ht="15" x14ac:dyDescent="0.25">
      <c r="C25" s="95" t="s">
        <v>37</v>
      </c>
      <c r="D25" s="104">
        <f>'Poster_1.Divisjon_31.12_3'!C6</f>
        <v>0</v>
      </c>
    </row>
    <row r="26" spans="1:10" ht="15" x14ac:dyDescent="0.25">
      <c r="C26" s="95" t="s">
        <v>88</v>
      </c>
      <c r="D26" s="104">
        <f>'Poster_1.Divisjon_31.12_3'!C18</f>
        <v>0</v>
      </c>
    </row>
    <row r="27" spans="1:10" ht="15" x14ac:dyDescent="0.25">
      <c r="C27" s="95" t="s">
        <v>117</v>
      </c>
      <c r="D27" s="104">
        <f>År3_Delmål3!C13</f>
        <v>0</v>
      </c>
    </row>
    <row r="29" spans="1:10" ht="15" x14ac:dyDescent="0.25">
      <c r="A29" s="95" t="s">
        <v>89</v>
      </c>
      <c r="B29" s="95"/>
      <c r="C29" s="95" t="s">
        <v>90</v>
      </c>
      <c r="D29">
        <f>IF('Poster_1.Divisjon_31.12_3'!C18&gt;'Poster_1.Divisjon_31.12_3'!C37,1,0)</f>
        <v>0</v>
      </c>
      <c r="J29" s="95" t="s">
        <v>91</v>
      </c>
    </row>
    <row r="30" spans="1:10" x14ac:dyDescent="0.2">
      <c r="J30" t="s">
        <v>92</v>
      </c>
    </row>
    <row r="31" spans="1:10" ht="15" x14ac:dyDescent="0.25">
      <c r="C31" s="95" t="s">
        <v>73</v>
      </c>
      <c r="D31" s="136" t="e">
        <f>D25/D27</f>
        <v>#DIV/0!</v>
      </c>
    </row>
  </sheetData>
  <sheetProtection sheet="1" objects="1" scenarios="1"/>
  <conditionalFormatting sqref="E21">
    <cfRule type="iconSet" priority="1">
      <iconSet>
        <cfvo type="percent" val="0"/>
        <cfvo type="num" val="62" gte="0"/>
        <cfvo type="num" val="127" gte="0"/>
      </iconSet>
    </cfRule>
  </conditionalFormatting>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M36"/>
  <sheetViews>
    <sheetView workbookViewId="0">
      <selection activeCell="C21" sqref="C21"/>
    </sheetView>
  </sheetViews>
  <sheetFormatPr baseColWidth="10" defaultColWidth="11.42578125" defaultRowHeight="12.75" x14ac:dyDescent="0.2"/>
  <cols>
    <col min="1" max="1" width="22.28515625" bestFit="1" customWidth="1"/>
    <col min="2" max="2" width="11" bestFit="1" customWidth="1"/>
    <col min="3" max="3" width="12.28515625" bestFit="1" customWidth="1"/>
    <col min="4" max="5" width="7.85546875" bestFit="1" customWidth="1"/>
    <col min="7" max="7" width="14.28515625" bestFit="1" customWidth="1"/>
    <col min="8" max="10" width="5.28515625" bestFit="1" customWidth="1"/>
    <col min="11" max="11" width="5.85546875" bestFit="1" customWidth="1"/>
    <col min="12" max="12" width="10.28515625" bestFit="1" customWidth="1"/>
    <col min="13" max="13" width="22.140625" bestFit="1" customWidth="1"/>
  </cols>
  <sheetData>
    <row r="1" spans="1:13" x14ac:dyDescent="0.2">
      <c r="A1" s="156" t="s">
        <v>93</v>
      </c>
      <c r="B1" s="157"/>
      <c r="C1" s="157"/>
      <c r="D1" s="157"/>
      <c r="E1" s="157"/>
      <c r="F1" s="157"/>
      <c r="G1" s="157"/>
      <c r="H1" s="157"/>
      <c r="I1" s="157"/>
      <c r="J1" s="157"/>
      <c r="K1" s="157"/>
      <c r="L1" s="157"/>
      <c r="M1" s="158"/>
    </row>
    <row r="2" spans="1:13" ht="18.75" customHeight="1" x14ac:dyDescent="0.2">
      <c r="A2" s="159"/>
      <c r="B2" s="160"/>
      <c r="C2" s="160"/>
      <c r="D2" s="160"/>
      <c r="E2" s="160"/>
      <c r="F2" s="160"/>
      <c r="G2" s="160"/>
      <c r="H2" s="160"/>
      <c r="I2" s="160"/>
      <c r="J2" s="160"/>
      <c r="K2" s="160"/>
      <c r="L2" s="160"/>
      <c r="M2" s="161"/>
    </row>
    <row r="3" spans="1:13" ht="13.5" thickBot="1" x14ac:dyDescent="0.25">
      <c r="A3" s="23"/>
      <c r="B3" s="24"/>
      <c r="C3" s="24"/>
      <c r="D3" s="24"/>
      <c r="E3" s="24"/>
      <c r="F3" s="24"/>
      <c r="G3" s="24"/>
      <c r="H3" s="24"/>
      <c r="I3" s="24"/>
      <c r="J3" s="24"/>
      <c r="K3" s="24"/>
      <c r="M3" s="25"/>
    </row>
    <row r="4" spans="1:13" ht="13.5" thickBot="1" x14ac:dyDescent="0.25">
      <c r="A4" s="26"/>
      <c r="B4" s="27" t="s">
        <v>64</v>
      </c>
      <c r="C4" s="27" t="s">
        <v>94</v>
      </c>
      <c r="D4" s="162" t="s">
        <v>95</v>
      </c>
      <c r="E4" s="163"/>
      <c r="F4" s="163"/>
      <c r="G4" s="163"/>
      <c r="H4" s="163"/>
      <c r="I4" s="163"/>
      <c r="J4" s="163"/>
      <c r="K4" s="164"/>
      <c r="L4" s="28" t="s">
        <v>96</v>
      </c>
      <c r="M4" s="29" t="s">
        <v>97</v>
      </c>
    </row>
    <row r="5" spans="1:13" x14ac:dyDescent="0.2">
      <c r="A5" s="30" t="s">
        <v>77</v>
      </c>
      <c r="B5" s="31">
        <v>16</v>
      </c>
      <c r="C5" s="31">
        <v>4</v>
      </c>
      <c r="D5" s="30"/>
      <c r="E5" s="31"/>
      <c r="F5" s="31"/>
      <c r="G5" s="32">
        <v>0</v>
      </c>
      <c r="H5" s="32">
        <v>0.05</v>
      </c>
      <c r="I5" s="32">
        <v>0.1</v>
      </c>
      <c r="J5" s="32">
        <v>0.2</v>
      </c>
      <c r="K5" s="33">
        <v>0.2</v>
      </c>
      <c r="L5" s="34">
        <f>B5*$D$33</f>
        <v>4.2393162393162394</v>
      </c>
      <c r="M5" s="34" t="s">
        <v>98</v>
      </c>
    </row>
    <row r="6" spans="1:13" x14ac:dyDescent="0.2">
      <c r="A6" s="35"/>
      <c r="B6" s="36"/>
      <c r="C6" s="36"/>
      <c r="D6" s="35"/>
      <c r="E6" s="36"/>
      <c r="F6" s="36"/>
      <c r="G6" s="37">
        <v>0</v>
      </c>
      <c r="H6" s="37">
        <v>1</v>
      </c>
      <c r="I6" s="37">
        <v>2</v>
      </c>
      <c r="J6" s="37">
        <v>3</v>
      </c>
      <c r="K6" s="38">
        <v>4</v>
      </c>
      <c r="L6" s="39">
        <f>B5*$D$34</f>
        <v>8.6837606837606831</v>
      </c>
      <c r="M6" s="39" t="s">
        <v>99</v>
      </c>
    </row>
    <row r="7" spans="1:13" ht="13.5" thickBot="1" x14ac:dyDescent="0.25">
      <c r="A7" s="35"/>
      <c r="B7" s="36"/>
      <c r="C7" s="36"/>
      <c r="D7" s="35"/>
      <c r="E7" s="36"/>
      <c r="F7" s="36"/>
      <c r="G7" s="37"/>
      <c r="H7" s="37"/>
      <c r="I7" s="37"/>
      <c r="J7" s="37"/>
      <c r="K7" s="38"/>
      <c r="L7" s="40">
        <f>B5*$D$34</f>
        <v>8.6837606837606831</v>
      </c>
      <c r="M7" s="40" t="s">
        <v>100</v>
      </c>
    </row>
    <row r="8" spans="1:13" x14ac:dyDescent="0.2">
      <c r="A8" s="41" t="s">
        <v>79</v>
      </c>
      <c r="B8" s="42">
        <v>16</v>
      </c>
      <c r="C8" s="42">
        <v>4</v>
      </c>
      <c r="D8" s="41"/>
      <c r="E8" s="42"/>
      <c r="F8" s="42"/>
      <c r="G8" s="43">
        <v>0</v>
      </c>
      <c r="H8" s="43">
        <v>0.01</v>
      </c>
      <c r="I8" s="43">
        <v>0.03</v>
      </c>
      <c r="J8" s="43">
        <v>0.06</v>
      </c>
      <c r="K8" s="44">
        <v>0.06</v>
      </c>
      <c r="L8" s="34">
        <f>B8*$D$33</f>
        <v>4.2393162393162394</v>
      </c>
      <c r="M8" s="34" t="s">
        <v>98</v>
      </c>
    </row>
    <row r="9" spans="1:13" x14ac:dyDescent="0.2">
      <c r="A9" s="23"/>
      <c r="B9" s="24"/>
      <c r="C9" s="24"/>
      <c r="D9" s="23"/>
      <c r="E9" s="24"/>
      <c r="F9" s="24"/>
      <c r="G9" s="45">
        <v>0</v>
      </c>
      <c r="H9" s="45">
        <v>1</v>
      </c>
      <c r="I9" s="45">
        <v>2</v>
      </c>
      <c r="J9" s="45">
        <v>3</v>
      </c>
      <c r="K9" s="46">
        <v>4</v>
      </c>
      <c r="L9" s="39">
        <f>B8*$D$34</f>
        <v>8.6837606837606831</v>
      </c>
      <c r="M9" s="39" t="s">
        <v>99</v>
      </c>
    </row>
    <row r="10" spans="1:13" ht="13.5" thickBot="1" x14ac:dyDescent="0.25">
      <c r="A10" s="47"/>
      <c r="B10" s="48"/>
      <c r="C10" s="48"/>
      <c r="D10" s="47"/>
      <c r="E10" s="48"/>
      <c r="F10" s="48"/>
      <c r="G10" s="49"/>
      <c r="H10" s="49"/>
      <c r="I10" s="49"/>
      <c r="J10" s="49"/>
      <c r="K10" s="50"/>
      <c r="L10" s="40">
        <f>B8*$D$34</f>
        <v>8.6837606837606831</v>
      </c>
      <c r="M10" s="40" t="s">
        <v>100</v>
      </c>
    </row>
    <row r="11" spans="1:13" x14ac:dyDescent="0.2">
      <c r="A11" s="30" t="s">
        <v>101</v>
      </c>
      <c r="B11" s="31">
        <v>16</v>
      </c>
      <c r="C11" s="31">
        <v>4</v>
      </c>
      <c r="D11" s="30"/>
      <c r="E11" s="31"/>
      <c r="F11" s="31"/>
      <c r="G11" s="32">
        <v>0</v>
      </c>
      <c r="H11" s="32">
        <v>0.01</v>
      </c>
      <c r="I11" s="32">
        <v>0.03</v>
      </c>
      <c r="J11" s="32">
        <v>0.06</v>
      </c>
      <c r="K11" s="33">
        <v>0.06</v>
      </c>
      <c r="L11" s="34">
        <f>B11*$D$33</f>
        <v>4.2393162393162394</v>
      </c>
      <c r="M11" s="34" t="s">
        <v>98</v>
      </c>
    </row>
    <row r="12" spans="1:13" x14ac:dyDescent="0.2">
      <c r="A12" s="35"/>
      <c r="B12" s="36"/>
      <c r="C12" s="36"/>
      <c r="D12" s="35"/>
      <c r="E12" s="36"/>
      <c r="F12" s="36"/>
      <c r="G12" s="37">
        <v>0</v>
      </c>
      <c r="H12" s="37">
        <v>1</v>
      </c>
      <c r="I12" s="37">
        <v>2</v>
      </c>
      <c r="J12" s="37">
        <v>3</v>
      </c>
      <c r="K12" s="38">
        <v>4</v>
      </c>
      <c r="L12" s="39">
        <f>B11*$D$34</f>
        <v>8.6837606837606831</v>
      </c>
      <c r="M12" s="39" t="s">
        <v>99</v>
      </c>
    </row>
    <row r="13" spans="1:13" ht="13.5" thickBot="1" x14ac:dyDescent="0.25">
      <c r="A13" s="51"/>
      <c r="B13" s="52"/>
      <c r="C13" s="52"/>
      <c r="D13" s="51"/>
      <c r="E13" s="52"/>
      <c r="F13" s="52"/>
      <c r="G13" s="53"/>
      <c r="H13" s="53"/>
      <c r="I13" s="53"/>
      <c r="J13" s="53"/>
      <c r="K13" s="54"/>
      <c r="L13" s="40">
        <f>B11*$D$34</f>
        <v>8.6837606837606831</v>
      </c>
      <c r="M13" s="40" t="s">
        <v>100</v>
      </c>
    </row>
    <row r="14" spans="1:13" x14ac:dyDescent="0.2">
      <c r="A14" s="41" t="s">
        <v>102</v>
      </c>
      <c r="B14" s="42">
        <v>16</v>
      </c>
      <c r="C14" s="42">
        <v>4</v>
      </c>
      <c r="D14" s="41"/>
      <c r="E14" s="43">
        <v>0.75</v>
      </c>
      <c r="F14" s="43">
        <v>0.7</v>
      </c>
      <c r="G14" s="43">
        <v>0.65</v>
      </c>
      <c r="H14" s="43">
        <v>0.6</v>
      </c>
      <c r="I14" s="43">
        <v>0.55000000000000004</v>
      </c>
      <c r="J14" s="43">
        <v>0.5</v>
      </c>
      <c r="K14" s="44" t="s">
        <v>103</v>
      </c>
      <c r="L14" s="34">
        <f>B14*$D$33</f>
        <v>4.2393162393162394</v>
      </c>
      <c r="M14" s="34" t="s">
        <v>98</v>
      </c>
    </row>
    <row r="15" spans="1:13" x14ac:dyDescent="0.2">
      <c r="A15" s="23"/>
      <c r="B15" s="24"/>
      <c r="C15" s="24"/>
      <c r="D15" s="23"/>
      <c r="E15" s="24"/>
      <c r="F15" s="24"/>
      <c r="G15" s="45"/>
      <c r="H15" s="45"/>
      <c r="I15" s="45"/>
      <c r="J15" s="45"/>
      <c r="K15" s="46"/>
      <c r="L15" s="39">
        <f>B14*$D$34</f>
        <v>8.6837606837606831</v>
      </c>
      <c r="M15" s="39" t="s">
        <v>99</v>
      </c>
    </row>
    <row r="16" spans="1:13" ht="13.5" thickBot="1" x14ac:dyDescent="0.25">
      <c r="A16" s="47"/>
      <c r="B16" s="48"/>
      <c r="C16" s="48"/>
      <c r="D16" s="47"/>
      <c r="E16" s="48">
        <v>-1</v>
      </c>
      <c r="F16" s="48">
        <v>-0.5</v>
      </c>
      <c r="G16" s="49">
        <v>0</v>
      </c>
      <c r="H16" s="49">
        <v>1</v>
      </c>
      <c r="I16" s="49">
        <v>2</v>
      </c>
      <c r="J16" s="49">
        <v>3</v>
      </c>
      <c r="K16" s="50">
        <v>4</v>
      </c>
      <c r="L16" s="40">
        <f>B14*$D$34</f>
        <v>8.6837606837606831</v>
      </c>
      <c r="M16" s="40" t="s">
        <v>100</v>
      </c>
    </row>
    <row r="17" spans="1:13" x14ac:dyDescent="0.2">
      <c r="A17" s="30" t="s">
        <v>70</v>
      </c>
      <c r="B17" s="31">
        <v>26</v>
      </c>
      <c r="C17" s="31">
        <v>6.5</v>
      </c>
      <c r="D17" s="30"/>
      <c r="E17" s="32">
        <v>-0.3</v>
      </c>
      <c r="F17" s="32">
        <v>-0.15</v>
      </c>
      <c r="G17" s="32">
        <v>-0.05</v>
      </c>
      <c r="H17" s="32">
        <v>0.05</v>
      </c>
      <c r="I17" s="32">
        <v>0.15</v>
      </c>
      <c r="J17" s="32">
        <v>0.25</v>
      </c>
      <c r="K17" s="33">
        <v>0.25</v>
      </c>
      <c r="L17" s="34">
        <f>B17*$D$33</f>
        <v>6.8888888888888893</v>
      </c>
      <c r="M17" s="34" t="s">
        <v>98</v>
      </c>
    </row>
    <row r="18" spans="1:13" x14ac:dyDescent="0.2">
      <c r="A18" s="35"/>
      <c r="B18" s="36"/>
      <c r="C18" s="36"/>
      <c r="D18" s="35"/>
      <c r="E18" s="36"/>
      <c r="F18" s="36"/>
      <c r="G18" s="37"/>
      <c r="H18" s="37"/>
      <c r="I18" s="37"/>
      <c r="J18" s="37"/>
      <c r="K18" s="38"/>
      <c r="L18" s="39">
        <f>B17*$D$34</f>
        <v>14.111111111111111</v>
      </c>
      <c r="M18" s="39" t="s">
        <v>99</v>
      </c>
    </row>
    <row r="19" spans="1:13" ht="13.5" thickBot="1" x14ac:dyDescent="0.25">
      <c r="A19" s="35"/>
      <c r="B19" s="36"/>
      <c r="C19" s="36"/>
      <c r="D19" s="35"/>
      <c r="E19" s="36">
        <v>-3</v>
      </c>
      <c r="F19" s="36">
        <v>-2</v>
      </c>
      <c r="G19" s="37">
        <v>0</v>
      </c>
      <c r="H19" s="37">
        <v>1</v>
      </c>
      <c r="I19" s="37">
        <v>2</v>
      </c>
      <c r="J19" s="37">
        <v>3</v>
      </c>
      <c r="K19" s="38">
        <v>4</v>
      </c>
      <c r="L19" s="40">
        <f>B17*$D$34</f>
        <v>14.111111111111111</v>
      </c>
      <c r="M19" s="40" t="s">
        <v>100</v>
      </c>
    </row>
    <row r="20" spans="1:13" x14ac:dyDescent="0.2">
      <c r="A20" s="41" t="s">
        <v>68</v>
      </c>
      <c r="B20" s="42">
        <v>72</v>
      </c>
      <c r="C20" s="42">
        <v>18</v>
      </c>
      <c r="D20" s="55"/>
      <c r="E20" s="42">
        <v>0.25</v>
      </c>
      <c r="F20" s="42">
        <v>0.5</v>
      </c>
      <c r="G20" s="56">
        <v>0.75</v>
      </c>
      <c r="H20" s="56">
        <v>1</v>
      </c>
      <c r="I20" s="56">
        <v>1.5</v>
      </c>
      <c r="J20" s="56">
        <v>2</v>
      </c>
      <c r="K20" s="57">
        <v>2</v>
      </c>
      <c r="L20" s="34">
        <f>B20*$D$33</f>
        <v>19.076923076923077</v>
      </c>
      <c r="M20" s="34" t="s">
        <v>98</v>
      </c>
    </row>
    <row r="21" spans="1:13" x14ac:dyDescent="0.2">
      <c r="A21" s="23"/>
      <c r="B21" s="24"/>
      <c r="C21" s="24"/>
      <c r="D21" s="23"/>
      <c r="E21" s="24">
        <v>-1.5</v>
      </c>
      <c r="F21" s="24">
        <v>-0.5</v>
      </c>
      <c r="G21" s="45">
        <v>0</v>
      </c>
      <c r="H21" s="45">
        <v>1</v>
      </c>
      <c r="I21" s="45">
        <v>2</v>
      </c>
      <c r="J21" s="45">
        <v>3</v>
      </c>
      <c r="K21" s="46">
        <v>4</v>
      </c>
      <c r="L21" s="39">
        <f>B20*$D$34</f>
        <v>39.076923076923073</v>
      </c>
      <c r="M21" s="39" t="s">
        <v>99</v>
      </c>
    </row>
    <row r="22" spans="1:13" ht="13.5" thickBot="1" x14ac:dyDescent="0.25">
      <c r="A22" s="47"/>
      <c r="B22" s="48"/>
      <c r="C22" s="48"/>
      <c r="D22" s="47"/>
      <c r="E22" s="48"/>
      <c r="F22" s="48"/>
      <c r="G22" s="49"/>
      <c r="H22" s="49"/>
      <c r="I22" s="49"/>
      <c r="J22" s="49"/>
      <c r="K22" s="50"/>
      <c r="L22" s="40">
        <f>B20*$D$34</f>
        <v>39.076923076923073</v>
      </c>
      <c r="M22" s="40" t="s">
        <v>100</v>
      </c>
    </row>
    <row r="23" spans="1:13" x14ac:dyDescent="0.2">
      <c r="A23" s="35" t="s">
        <v>73</v>
      </c>
      <c r="B23" s="36">
        <v>72</v>
      </c>
      <c r="C23" s="36">
        <v>18</v>
      </c>
      <c r="D23" s="35"/>
      <c r="E23" s="58">
        <v>-0.3</v>
      </c>
      <c r="F23" s="58">
        <v>-0.15</v>
      </c>
      <c r="G23" s="58">
        <v>0</v>
      </c>
      <c r="H23" s="58">
        <v>0.05</v>
      </c>
      <c r="I23" s="58">
        <v>0.15</v>
      </c>
      <c r="J23" s="58">
        <v>0.3</v>
      </c>
      <c r="K23" s="59">
        <v>0.3</v>
      </c>
      <c r="L23" s="34">
        <f>B23*$D$33</f>
        <v>19.076923076923077</v>
      </c>
      <c r="M23" s="34" t="s">
        <v>98</v>
      </c>
    </row>
    <row r="24" spans="1:13" x14ac:dyDescent="0.2">
      <c r="A24" s="35"/>
      <c r="B24" s="36"/>
      <c r="C24" s="36"/>
      <c r="D24" s="35"/>
      <c r="E24" s="36">
        <v>-2.5</v>
      </c>
      <c r="F24" s="36">
        <v>-1</v>
      </c>
      <c r="G24" s="37">
        <v>0</v>
      </c>
      <c r="H24" s="37">
        <v>1</v>
      </c>
      <c r="I24" s="37">
        <v>2</v>
      </c>
      <c r="J24" s="37">
        <v>3</v>
      </c>
      <c r="K24" s="38">
        <v>4</v>
      </c>
      <c r="L24" s="39">
        <f>B23*$D$34</f>
        <v>39.076923076923073</v>
      </c>
      <c r="M24" s="39" t="s">
        <v>99</v>
      </c>
    </row>
    <row r="25" spans="1:13" ht="13.5" thickBot="1" x14ac:dyDescent="0.25">
      <c r="A25" s="35"/>
      <c r="B25" s="36"/>
      <c r="C25" s="36"/>
      <c r="D25" s="35"/>
      <c r="E25" s="36"/>
      <c r="F25" s="36"/>
      <c r="G25" s="37"/>
      <c r="H25" s="37"/>
      <c r="I25" s="37"/>
      <c r="J25" s="37"/>
      <c r="K25" s="38"/>
      <c r="L25" s="40">
        <f>B23*$D$34</f>
        <v>39.076923076923073</v>
      </c>
      <c r="M25" s="40" t="s">
        <v>100</v>
      </c>
    </row>
    <row r="26" spans="1:13" x14ac:dyDescent="0.2">
      <c r="A26" s="60" t="s">
        <v>90</v>
      </c>
      <c r="B26" s="61"/>
      <c r="C26" s="61"/>
      <c r="D26" s="60"/>
      <c r="E26" s="61"/>
      <c r="F26" s="61"/>
      <c r="G26" s="62"/>
      <c r="H26" s="62"/>
      <c r="I26" s="62"/>
      <c r="J26" s="62"/>
      <c r="K26" s="63"/>
      <c r="L26" s="34">
        <f>B26*$D$33</f>
        <v>0</v>
      </c>
      <c r="M26" s="34" t="s">
        <v>98</v>
      </c>
    </row>
    <row r="27" spans="1:13" x14ac:dyDescent="0.2">
      <c r="A27" s="64"/>
      <c r="B27" s="65"/>
      <c r="C27" s="65"/>
      <c r="D27" s="64"/>
      <c r="E27" s="65"/>
      <c r="F27" s="65"/>
      <c r="G27" s="66"/>
      <c r="H27" s="66"/>
      <c r="I27" s="66"/>
      <c r="J27" s="66"/>
      <c r="K27" s="67"/>
      <c r="L27" s="39">
        <f>B26*$D$34</f>
        <v>0</v>
      </c>
      <c r="M27" s="39" t="s">
        <v>99</v>
      </c>
    </row>
    <row r="28" spans="1:13" ht="13.5" thickBot="1" x14ac:dyDescent="0.25">
      <c r="A28" s="68"/>
      <c r="B28" s="69"/>
      <c r="C28" s="69"/>
      <c r="D28" s="68"/>
      <c r="E28" s="69"/>
      <c r="F28" s="69"/>
      <c r="G28" s="70"/>
      <c r="H28" s="70"/>
      <c r="I28" s="70"/>
      <c r="J28" s="70"/>
      <c r="K28" s="71"/>
      <c r="L28" s="40">
        <f>B26*$D$34</f>
        <v>0</v>
      </c>
      <c r="M28" s="40" t="s">
        <v>100</v>
      </c>
    </row>
    <row r="29" spans="1:13" ht="13.5" thickBot="1" x14ac:dyDescent="0.25">
      <c r="A29" s="72" t="s">
        <v>104</v>
      </c>
      <c r="B29" s="73"/>
      <c r="C29" s="73"/>
      <c r="D29" s="74" t="s">
        <v>105</v>
      </c>
      <c r="E29" s="75"/>
      <c r="F29" s="75" t="s">
        <v>106</v>
      </c>
      <c r="G29" s="75" t="s">
        <v>106</v>
      </c>
      <c r="H29" s="75" t="s">
        <v>106</v>
      </c>
      <c r="I29" s="75" t="s">
        <v>105</v>
      </c>
      <c r="J29" s="75" t="s">
        <v>105</v>
      </c>
      <c r="K29" s="76" t="s">
        <v>106</v>
      </c>
      <c r="M29" s="25"/>
    </row>
    <row r="30" spans="1:13" x14ac:dyDescent="0.2">
      <c r="A30" s="23"/>
      <c r="B30" s="24"/>
      <c r="C30" s="24"/>
      <c r="D30" s="24"/>
      <c r="E30" s="24"/>
      <c r="F30" s="24"/>
      <c r="G30" s="24"/>
      <c r="H30" s="24"/>
      <c r="I30" s="24"/>
      <c r="J30" s="24"/>
      <c r="K30" s="24"/>
      <c r="M30" s="25"/>
    </row>
    <row r="31" spans="1:13" x14ac:dyDescent="0.2">
      <c r="A31" s="77" t="s">
        <v>107</v>
      </c>
      <c r="B31" s="78">
        <f>SUM(B5:B24)</f>
        <v>234</v>
      </c>
      <c r="C31" s="24"/>
      <c r="D31" s="24"/>
      <c r="E31" s="24"/>
      <c r="F31" s="24"/>
      <c r="G31" s="24"/>
      <c r="H31" s="24"/>
      <c r="I31" s="24"/>
      <c r="J31" s="24"/>
      <c r="K31" s="24"/>
      <c r="M31" s="25"/>
    </row>
    <row r="32" spans="1:13" ht="13.5" thickBot="1" x14ac:dyDescent="0.25">
      <c r="A32" s="23"/>
      <c r="B32" s="24"/>
      <c r="C32" s="24"/>
      <c r="D32" s="24"/>
      <c r="E32" s="24"/>
      <c r="F32" s="24"/>
      <c r="G32" s="24"/>
      <c r="H32" s="24"/>
      <c r="I32" s="24"/>
      <c r="J32" s="24"/>
      <c r="K32" s="24"/>
      <c r="M32" s="25"/>
    </row>
    <row r="33" spans="1:13" x14ac:dyDescent="0.2">
      <c r="A33" s="41" t="s">
        <v>108</v>
      </c>
      <c r="B33" s="56" t="s">
        <v>109</v>
      </c>
      <c r="C33" s="42">
        <v>62</v>
      </c>
      <c r="D33" s="79">
        <f>SUM(C33/$B$31)</f>
        <v>0.26495726495726496</v>
      </c>
      <c r="E33" s="79">
        <v>0.27083333333333331</v>
      </c>
      <c r="F33" s="80"/>
      <c r="G33" s="42" t="s">
        <v>98</v>
      </c>
      <c r="H33" s="42"/>
      <c r="I33" s="81"/>
      <c r="J33" s="24"/>
      <c r="K33" s="24"/>
      <c r="M33" s="25"/>
    </row>
    <row r="34" spans="1:13" x14ac:dyDescent="0.2">
      <c r="A34" s="23"/>
      <c r="B34" s="45" t="s">
        <v>110</v>
      </c>
      <c r="C34" s="24">
        <v>127</v>
      </c>
      <c r="D34" s="82">
        <f>SUM(C34/$B$31)</f>
        <v>0.54273504273504269</v>
      </c>
      <c r="E34" s="82">
        <v>0.54166666666666663</v>
      </c>
      <c r="F34" s="83"/>
      <c r="G34" s="24" t="s">
        <v>99</v>
      </c>
      <c r="H34" s="24"/>
      <c r="I34" s="84"/>
      <c r="J34" s="24"/>
      <c r="K34" s="24"/>
      <c r="M34" s="25"/>
    </row>
    <row r="35" spans="1:13" ht="13.5" thickBot="1" x14ac:dyDescent="0.25">
      <c r="A35" s="47"/>
      <c r="B35" s="49" t="s">
        <v>111</v>
      </c>
      <c r="C35" s="48">
        <v>127</v>
      </c>
      <c r="D35" s="85">
        <f>SUM(C35/$B$31)</f>
        <v>0.54273504273504269</v>
      </c>
      <c r="E35" s="85">
        <v>0.54166666666666663</v>
      </c>
      <c r="F35" s="86"/>
      <c r="G35" s="48" t="s">
        <v>100</v>
      </c>
      <c r="H35" s="48"/>
      <c r="I35" s="87"/>
      <c r="J35" s="24"/>
      <c r="K35" s="24"/>
      <c r="M35" s="25"/>
    </row>
    <row r="36" spans="1:13" ht="13.5" thickBot="1" x14ac:dyDescent="0.25">
      <c r="A36" s="47"/>
      <c r="B36" s="48"/>
      <c r="C36" s="48"/>
      <c r="D36" s="48"/>
      <c r="E36" s="48"/>
      <c r="F36" s="48"/>
      <c r="G36" s="48"/>
      <c r="H36" s="48"/>
      <c r="I36" s="48"/>
      <c r="J36" s="48"/>
      <c r="K36" s="48"/>
      <c r="L36" s="88"/>
      <c r="M36" s="89"/>
    </row>
  </sheetData>
  <sheetProtection sheet="1" objects="1" scenarios="1"/>
  <mergeCells count="2">
    <mergeCell ref="A1:M2"/>
    <mergeCell ref="D4:K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5"/>
  <sheetViews>
    <sheetView showGridLines="0" zoomScaleNormal="100" workbookViewId="0">
      <selection activeCell="I5" sqref="I5"/>
    </sheetView>
  </sheetViews>
  <sheetFormatPr baseColWidth="10" defaultColWidth="9.140625" defaultRowHeight="15" x14ac:dyDescent="0.2"/>
  <cols>
    <col min="1" max="1" width="12.85546875" style="3" customWidth="1"/>
    <col min="2" max="2" width="37.28515625" style="3" bestFit="1" customWidth="1"/>
    <col min="3" max="3" width="12.140625" style="2" bestFit="1" customWidth="1"/>
    <col min="4" max="4" width="12.5703125" style="2" bestFit="1" customWidth="1"/>
    <col min="5" max="5" width="12.140625" style="2" bestFit="1" customWidth="1"/>
    <col min="6" max="6" width="9.140625" style="2" customWidth="1"/>
    <col min="7" max="7" width="12" style="3" bestFit="1" customWidth="1"/>
    <col min="8" max="8" width="14.28515625" style="2" customWidth="1"/>
    <col min="9" max="16384" width="9.140625" style="3"/>
  </cols>
  <sheetData>
    <row r="1" spans="1:11" ht="15.75" x14ac:dyDescent="0.25">
      <c r="A1" s="1" t="s">
        <v>44</v>
      </c>
      <c r="B1" s="2"/>
      <c r="F1" s="3"/>
      <c r="G1" s="2"/>
      <c r="H1" s="3"/>
    </row>
    <row r="2" spans="1:11" ht="15.75" x14ac:dyDescent="0.25">
      <c r="A2" s="1" t="s">
        <v>114</v>
      </c>
      <c r="B2" s="4"/>
      <c r="C2" s="142" t="s">
        <v>0</v>
      </c>
      <c r="D2" s="142"/>
      <c r="E2" s="142"/>
      <c r="F2" s="142"/>
      <c r="G2" s="142"/>
      <c r="H2" s="142"/>
    </row>
    <row r="3" spans="1:11" ht="15.75" x14ac:dyDescent="0.25">
      <c r="A3" s="1"/>
      <c r="B3" s="4"/>
      <c r="C3" s="1"/>
      <c r="F3" s="3"/>
      <c r="G3" s="2"/>
      <c r="H3" s="17" t="s">
        <v>43</v>
      </c>
    </row>
    <row r="4" spans="1:11" ht="15.75" x14ac:dyDescent="0.25">
      <c r="A4" s="1"/>
      <c r="C4" s="4"/>
    </row>
    <row r="5" spans="1:11" ht="15.75" x14ac:dyDescent="0.25">
      <c r="A5" s="1" t="s">
        <v>1</v>
      </c>
      <c r="B5" s="2"/>
      <c r="D5" s="90" t="s">
        <v>112</v>
      </c>
      <c r="F5" s="3"/>
      <c r="G5" s="16" t="s">
        <v>32</v>
      </c>
      <c r="H5" s="3"/>
    </row>
    <row r="6" spans="1:11" s="6" customFormat="1" ht="12.75" x14ac:dyDescent="0.2">
      <c r="A6" s="14" t="s">
        <v>31</v>
      </c>
      <c r="B6" s="14" t="s">
        <v>41</v>
      </c>
      <c r="C6" s="15" t="s">
        <v>121</v>
      </c>
      <c r="D6" s="15" t="s">
        <v>122</v>
      </c>
      <c r="E6" s="15" t="s">
        <v>119</v>
      </c>
      <c r="G6" s="15" t="s">
        <v>118</v>
      </c>
    </row>
    <row r="7" spans="1:11" s="8" customFormat="1" ht="12.75" x14ac:dyDescent="0.2">
      <c r="A7" s="7" t="s">
        <v>33</v>
      </c>
      <c r="B7" s="7" t="s">
        <v>34</v>
      </c>
      <c r="C7" s="98"/>
      <c r="D7" s="99"/>
      <c r="E7" s="97"/>
      <c r="F7" s="6"/>
      <c r="G7" s="98"/>
      <c r="H7" s="6"/>
    </row>
    <row r="8" spans="1:11" s="8" customFormat="1" ht="12.75" x14ac:dyDescent="0.2">
      <c r="A8" s="7" t="s">
        <v>33</v>
      </c>
      <c r="B8" s="7" t="s">
        <v>35</v>
      </c>
      <c r="C8" s="98"/>
      <c r="D8" s="99"/>
      <c r="E8" s="97"/>
      <c r="F8" s="6"/>
      <c r="G8" s="98"/>
      <c r="H8" s="6"/>
    </row>
    <row r="9" spans="1:11" s="9" customFormat="1" ht="12.75" x14ac:dyDescent="0.2">
      <c r="A9" s="143" t="s">
        <v>2</v>
      </c>
      <c r="B9" s="144"/>
      <c r="C9" s="18">
        <f>SUM(C7:C8)</f>
        <v>0</v>
      </c>
      <c r="D9" s="18">
        <f>SUM(D7:D8)</f>
        <v>0</v>
      </c>
      <c r="E9" s="18">
        <f>SUM(E7:E8)</f>
        <v>0</v>
      </c>
      <c r="F9" s="13"/>
      <c r="G9" s="18">
        <f>SUM(G7:G8)</f>
        <v>0</v>
      </c>
      <c r="H9" s="13"/>
    </row>
    <row r="10" spans="1:11" s="8" customFormat="1" ht="12.75" x14ac:dyDescent="0.2">
      <c r="A10" s="7" t="s">
        <v>36</v>
      </c>
      <c r="B10" s="7" t="s">
        <v>37</v>
      </c>
      <c r="C10" s="98"/>
      <c r="D10" s="99"/>
      <c r="E10" s="97"/>
      <c r="F10" s="6"/>
      <c r="G10" s="98"/>
      <c r="H10" s="6"/>
    </row>
    <row r="11" spans="1:11" s="8" customFormat="1" ht="12.75" x14ac:dyDescent="0.2">
      <c r="A11" s="7" t="s">
        <v>36</v>
      </c>
      <c r="B11" s="7" t="s">
        <v>38</v>
      </c>
      <c r="C11" s="98"/>
      <c r="D11" s="99"/>
      <c r="E11" s="97"/>
      <c r="F11" s="6"/>
      <c r="G11" s="98"/>
      <c r="H11" s="6"/>
    </row>
    <row r="12" spans="1:11" s="8" customFormat="1" ht="12.75" x14ac:dyDescent="0.2">
      <c r="A12" s="7" t="s">
        <v>36</v>
      </c>
      <c r="B12" s="7" t="s">
        <v>39</v>
      </c>
      <c r="C12" s="98"/>
      <c r="D12" s="99"/>
      <c r="E12" s="97"/>
      <c r="F12" s="6"/>
      <c r="G12" s="98"/>
      <c r="H12" s="6"/>
    </row>
    <row r="13" spans="1:11" s="8" customFormat="1" ht="12.75" x14ac:dyDescent="0.2">
      <c r="A13" s="143" t="s">
        <v>4</v>
      </c>
      <c r="B13" s="144"/>
      <c r="C13" s="18">
        <f>SUM(C10:C12)</f>
        <v>0</v>
      </c>
      <c r="D13" s="18">
        <f>SUM(D10:D12)</f>
        <v>0</v>
      </c>
      <c r="E13" s="18">
        <f>SUM(E10:E12)</f>
        <v>0</v>
      </c>
      <c r="F13" s="6"/>
      <c r="G13" s="18">
        <f>SUM(G10:G12)</f>
        <v>0</v>
      </c>
      <c r="H13" s="6"/>
      <c r="K13" s="135" t="e">
        <f>SUM(G10/G13)</f>
        <v>#DIV/0!</v>
      </c>
    </row>
    <row r="14" spans="1:11" ht="15.75" x14ac:dyDescent="0.25">
      <c r="A14" s="5" t="s">
        <v>5</v>
      </c>
      <c r="B14" s="3" t="s">
        <v>3</v>
      </c>
      <c r="C14" s="3"/>
      <c r="D14" s="3"/>
      <c r="E14" s="3"/>
      <c r="F14" s="3" t="s">
        <v>3</v>
      </c>
      <c r="H14" s="3"/>
    </row>
    <row r="15" spans="1:11" ht="15.75" x14ac:dyDescent="0.25">
      <c r="A15" s="1" t="s">
        <v>6</v>
      </c>
      <c r="D15" s="3"/>
      <c r="E15" s="3"/>
      <c r="F15" s="3"/>
      <c r="G15" s="16" t="s">
        <v>32</v>
      </c>
      <c r="H15" s="3"/>
    </row>
    <row r="16" spans="1:11" s="10" customFormat="1" ht="12.75" x14ac:dyDescent="0.2">
      <c r="A16" s="14" t="s">
        <v>31</v>
      </c>
      <c r="B16" s="14" t="s">
        <v>7</v>
      </c>
      <c r="C16" s="15" t="s">
        <v>121</v>
      </c>
      <c r="D16" s="15" t="s">
        <v>122</v>
      </c>
      <c r="E16" s="15" t="s">
        <v>119</v>
      </c>
      <c r="F16" s="6"/>
      <c r="G16" s="15" t="s">
        <v>118</v>
      </c>
      <c r="H16" s="12"/>
    </row>
    <row r="17" spans="1:8" s="12" customFormat="1" ht="12.75" x14ac:dyDescent="0.2">
      <c r="A17" s="11" t="s">
        <v>24</v>
      </c>
      <c r="B17" s="7" t="s">
        <v>8</v>
      </c>
      <c r="C17" s="98"/>
      <c r="D17" s="99"/>
      <c r="E17" s="97"/>
      <c r="F17" s="6"/>
      <c r="G17" s="98"/>
    </row>
    <row r="18" spans="1:8" s="12" customFormat="1" ht="12.75" x14ac:dyDescent="0.2">
      <c r="A18" s="11" t="s">
        <v>25</v>
      </c>
      <c r="B18" s="7" t="s">
        <v>9</v>
      </c>
      <c r="C18" s="98"/>
      <c r="D18" s="99"/>
      <c r="E18" s="97"/>
      <c r="F18" s="6"/>
      <c r="G18" s="98"/>
    </row>
    <row r="19" spans="1:8" s="12" customFormat="1" ht="12.75" x14ac:dyDescent="0.2">
      <c r="A19" s="11" t="s">
        <v>26</v>
      </c>
      <c r="B19" s="7" t="s">
        <v>10</v>
      </c>
      <c r="C19" s="98"/>
      <c r="D19" s="99"/>
      <c r="E19" s="97"/>
      <c r="F19" s="6"/>
      <c r="G19" s="98"/>
    </row>
    <row r="20" spans="1:8" s="12" customFormat="1" ht="12.75" x14ac:dyDescent="0.2">
      <c r="A20" s="11" t="s">
        <v>16</v>
      </c>
      <c r="B20" s="7" t="s">
        <v>27</v>
      </c>
      <c r="C20" s="98"/>
      <c r="D20" s="99"/>
      <c r="E20" s="97"/>
      <c r="F20" s="6"/>
      <c r="G20" s="98"/>
    </row>
    <row r="21" spans="1:8" s="6" customFormat="1" ht="12.75" x14ac:dyDescent="0.2">
      <c r="A21" s="11" t="s">
        <v>28</v>
      </c>
      <c r="B21" s="7" t="s">
        <v>11</v>
      </c>
      <c r="C21" s="98"/>
      <c r="D21" s="99"/>
      <c r="E21" s="97"/>
      <c r="G21" s="98"/>
      <c r="H21" s="12"/>
    </row>
    <row r="22" spans="1:8" s="12" customFormat="1" ht="12.75" x14ac:dyDescent="0.2">
      <c r="A22" s="11" t="s">
        <v>29</v>
      </c>
      <c r="B22" s="7" t="s">
        <v>12</v>
      </c>
      <c r="C22" s="98"/>
      <c r="D22" s="99"/>
      <c r="E22" s="97"/>
      <c r="F22" s="6"/>
      <c r="G22" s="98"/>
    </row>
    <row r="23" spans="1:8" s="12" customFormat="1" ht="12.75" x14ac:dyDescent="0.2">
      <c r="A23" s="11" t="s">
        <v>30</v>
      </c>
      <c r="B23" s="7" t="s">
        <v>13</v>
      </c>
      <c r="C23" s="98"/>
      <c r="D23" s="99"/>
      <c r="E23" s="97"/>
      <c r="F23" s="6"/>
      <c r="G23" s="98"/>
    </row>
    <row r="24" spans="1:8" s="12" customFormat="1" ht="12.75" x14ac:dyDescent="0.2">
      <c r="A24" s="145" t="s">
        <v>42</v>
      </c>
      <c r="B24" s="145"/>
      <c r="C24" s="22">
        <f>SUM(C17:C23)</f>
        <v>0</v>
      </c>
      <c r="D24" s="22">
        <f>SUM(D17:D23)</f>
        <v>0</v>
      </c>
      <c r="E24" s="22">
        <f>SUM(E17:E23)</f>
        <v>0</v>
      </c>
      <c r="F24" s="6"/>
      <c r="G24" s="22">
        <f>SUM(G17:G23)</f>
        <v>0</v>
      </c>
    </row>
    <row r="25" spans="1:8" s="12" customFormat="1" ht="12.75" x14ac:dyDescent="0.2">
      <c r="A25" s="14" t="s">
        <v>31</v>
      </c>
      <c r="B25" s="14" t="s">
        <v>14</v>
      </c>
      <c r="C25" s="15" t="s">
        <v>121</v>
      </c>
      <c r="D25" s="15" t="s">
        <v>122</v>
      </c>
      <c r="E25" s="15" t="s">
        <v>119</v>
      </c>
      <c r="F25" s="6"/>
      <c r="G25" s="15" t="s">
        <v>118</v>
      </c>
    </row>
    <row r="26" spans="1:8" s="8" customFormat="1" ht="12.75" x14ac:dyDescent="0.2">
      <c r="A26" s="7" t="s">
        <v>17</v>
      </c>
      <c r="B26" s="7" t="s">
        <v>15</v>
      </c>
      <c r="C26" s="98"/>
      <c r="D26" s="99"/>
      <c r="E26" s="97"/>
      <c r="F26" s="6"/>
      <c r="G26" s="97"/>
      <c r="H26" s="12"/>
    </row>
    <row r="27" spans="1:8" s="12" customFormat="1" ht="12.75" x14ac:dyDescent="0.2">
      <c r="A27" s="7" t="s">
        <v>18</v>
      </c>
      <c r="B27" s="7" t="s">
        <v>19</v>
      </c>
      <c r="C27" s="98"/>
      <c r="D27" s="99"/>
      <c r="E27" s="97"/>
      <c r="F27" s="6"/>
      <c r="G27" s="97"/>
    </row>
    <row r="28" spans="1:8" s="13" customFormat="1" ht="12.75" x14ac:dyDescent="0.2">
      <c r="A28" s="7" t="s">
        <v>20</v>
      </c>
      <c r="B28" s="7" t="s">
        <v>21</v>
      </c>
      <c r="C28" s="98"/>
      <c r="D28" s="99"/>
      <c r="E28" s="97"/>
      <c r="F28" s="6"/>
      <c r="G28" s="97"/>
      <c r="H28" s="12"/>
    </row>
    <row r="29" spans="1:8" s="12" customFormat="1" ht="12.75" x14ac:dyDescent="0.2">
      <c r="A29" s="7" t="s">
        <v>22</v>
      </c>
      <c r="B29" s="7" t="s">
        <v>23</v>
      </c>
      <c r="C29" s="98"/>
      <c r="D29" s="99"/>
      <c r="E29" s="97"/>
      <c r="F29" s="6"/>
      <c r="G29" s="97"/>
    </row>
    <row r="30" spans="1:8" s="12" customFormat="1" ht="12.75" x14ac:dyDescent="0.2">
      <c r="A30" s="7" t="s">
        <v>22</v>
      </c>
      <c r="B30" s="19" t="s">
        <v>45</v>
      </c>
      <c r="C30" s="98"/>
      <c r="D30" s="99"/>
      <c r="E30" s="97"/>
      <c r="F30" s="6"/>
      <c r="G30" s="97"/>
    </row>
    <row r="31" spans="1:8" ht="15.75" thickBot="1" x14ac:dyDescent="0.25">
      <c r="A31" s="140" t="s">
        <v>40</v>
      </c>
      <c r="B31" s="141"/>
      <c r="C31" s="20">
        <f>SUM(C26:C30)</f>
        <v>0</v>
      </c>
      <c r="D31" s="20">
        <f>SUM(D26:D30)</f>
        <v>0</v>
      </c>
      <c r="E31" s="20">
        <f>SUM(E26:E30)</f>
        <v>0</v>
      </c>
      <c r="F31" s="6"/>
      <c r="G31" s="20">
        <f>SUM(G26:G30)</f>
        <v>0</v>
      </c>
      <c r="H31" s="12"/>
    </row>
    <row r="32" spans="1:8" ht="16.5" thickBot="1" x14ac:dyDescent="0.3">
      <c r="A32" s="138" t="s">
        <v>46</v>
      </c>
      <c r="B32" s="139"/>
      <c r="C32" s="21">
        <f>SUM(C24-C31)</f>
        <v>0</v>
      </c>
      <c r="D32" s="21">
        <f>SUM(D24-D31)</f>
        <v>0</v>
      </c>
      <c r="E32" s="21">
        <f>SUM(E24-E31)</f>
        <v>0</v>
      </c>
      <c r="F32" s="3"/>
      <c r="G32" s="21">
        <f>SUM(G24-G31)</f>
        <v>0</v>
      </c>
      <c r="H32" s="12"/>
    </row>
    <row r="33" spans="6:8" x14ac:dyDescent="0.2">
      <c r="F33" s="3"/>
      <c r="H33" s="12"/>
    </row>
    <row r="34" spans="6:8" x14ac:dyDescent="0.2">
      <c r="F34" s="3"/>
    </row>
    <row r="35" spans="6:8" x14ac:dyDescent="0.2">
      <c r="F35" s="3"/>
    </row>
  </sheetData>
  <sheetProtection sheet="1" objects="1" scenarios="1"/>
  <mergeCells count="6">
    <mergeCell ref="A32:B32"/>
    <mergeCell ref="A31:B31"/>
    <mergeCell ref="C2:H2"/>
    <mergeCell ref="A9:B9"/>
    <mergeCell ref="A13:B13"/>
    <mergeCell ref="A24:B24"/>
  </mergeCells>
  <phoneticPr fontId="0" type="noConversion"/>
  <pageMargins left="0.78740157499999996" right="0.78740157499999996" top="0.984251969" bottom="0.984251969" header="0.5" footer="0.5"/>
  <pageSetup paperSize="9" scale="94"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7"/>
  <sheetViews>
    <sheetView workbookViewId="0">
      <selection activeCell="B21" sqref="B21"/>
    </sheetView>
  </sheetViews>
  <sheetFormatPr baseColWidth="10" defaultColWidth="11.42578125" defaultRowHeight="12.75" x14ac:dyDescent="0.2"/>
  <cols>
    <col min="1" max="1" width="30.140625" bestFit="1" customWidth="1"/>
    <col min="2" max="2" width="25" bestFit="1" customWidth="1"/>
    <col min="3" max="3" width="10.85546875" bestFit="1" customWidth="1"/>
  </cols>
  <sheetData>
    <row r="1" spans="1:4" ht="18.75" x14ac:dyDescent="0.3">
      <c r="A1" s="146" t="s">
        <v>47</v>
      </c>
      <c r="B1" s="146"/>
      <c r="C1" s="146"/>
      <c r="D1" s="146"/>
    </row>
    <row r="3" spans="1:4" ht="18.75" x14ac:dyDescent="0.3">
      <c r="A3" s="147" t="s">
        <v>1</v>
      </c>
      <c r="B3" s="147"/>
      <c r="C3" s="147"/>
    </row>
    <row r="4" spans="1:4" x14ac:dyDescent="0.2">
      <c r="A4" t="s">
        <v>48</v>
      </c>
      <c r="B4" s="104" t="str">
        <f>Nåtid!B8</f>
        <v>Omløpsmidler</v>
      </c>
      <c r="C4" s="104">
        <f>Nåtid!C8</f>
        <v>0</v>
      </c>
    </row>
    <row r="5" spans="1:4" x14ac:dyDescent="0.2">
      <c r="A5" t="s">
        <v>49</v>
      </c>
      <c r="B5" s="104" t="str">
        <f>Nåtid!B12</f>
        <v>Kortsiktig gjeld</v>
      </c>
      <c r="C5" s="104">
        <f>Nåtid!C12</f>
        <v>0</v>
      </c>
    </row>
    <row r="6" spans="1:4" x14ac:dyDescent="0.2">
      <c r="A6" t="s">
        <v>50</v>
      </c>
      <c r="B6" t="str">
        <f>Nåtid!B10</f>
        <v>Egenkapital</v>
      </c>
      <c r="C6" s="104">
        <f>Nåtid!C10</f>
        <v>0</v>
      </c>
    </row>
    <row r="7" spans="1:4" x14ac:dyDescent="0.2">
      <c r="A7" t="s">
        <v>51</v>
      </c>
      <c r="B7" t="str">
        <f>Nåtid!A9</f>
        <v>Sum eiendeler</v>
      </c>
      <c r="C7" s="104">
        <f>Nåtid!C9</f>
        <v>0</v>
      </c>
    </row>
    <row r="8" spans="1:4" x14ac:dyDescent="0.2">
      <c r="A8" t="s">
        <v>52</v>
      </c>
      <c r="B8" t="str">
        <f>Nåtid!A13</f>
        <v>Sum gjeld og egenkapital</v>
      </c>
      <c r="C8" s="104">
        <f>Nåtid!E13</f>
        <v>0</v>
      </c>
    </row>
    <row r="10" spans="1:4" ht="18.75" x14ac:dyDescent="0.3">
      <c r="A10" s="147" t="s">
        <v>53</v>
      </c>
      <c r="B10" s="147"/>
      <c r="C10" s="147"/>
    </row>
    <row r="11" spans="1:4" x14ac:dyDescent="0.2">
      <c r="A11" t="s">
        <v>42</v>
      </c>
      <c r="B11" t="str">
        <f>Nåtid!A24</f>
        <v>Sum salgs- og driftsinntekter</v>
      </c>
      <c r="C11" s="104">
        <f>Nåtid!C24</f>
        <v>0</v>
      </c>
    </row>
    <row r="12" spans="1:4" x14ac:dyDescent="0.2">
      <c r="A12" s="103" t="s">
        <v>15</v>
      </c>
      <c r="B12" s="103" t="str">
        <f>Nåtid!B26</f>
        <v>Varekostnad</v>
      </c>
      <c r="C12" s="102">
        <f>-Nåtid!C26</f>
        <v>0</v>
      </c>
    </row>
    <row r="13" spans="1:4" x14ac:dyDescent="0.2">
      <c r="A13" s="103" t="s">
        <v>19</v>
      </c>
      <c r="B13" s="103" t="str">
        <f>Nåtid!B27</f>
        <v>Lønns- og personalkostnad</v>
      </c>
      <c r="C13" s="102">
        <f>-Nåtid!C27</f>
        <v>0</v>
      </c>
    </row>
    <row r="14" spans="1:4" x14ac:dyDescent="0.2">
      <c r="A14" s="103" t="s">
        <v>21</v>
      </c>
      <c r="B14" s="103" t="str">
        <f>Nåtid!B28</f>
        <v>Andre driftsk./avskrivning</v>
      </c>
      <c r="C14" s="102">
        <f>-Nåtid!C28</f>
        <v>0</v>
      </c>
    </row>
    <row r="15" spans="1:4" ht="14.25" x14ac:dyDescent="0.2">
      <c r="A15" s="101" t="s">
        <v>54</v>
      </c>
      <c r="B15" s="101"/>
      <c r="C15" s="100">
        <f>SUM(C11+C12+C13+C14)</f>
        <v>0</v>
      </c>
    </row>
    <row r="16" spans="1:4" x14ac:dyDescent="0.2">
      <c r="A16" t="s">
        <v>42</v>
      </c>
      <c r="B16" t="str">
        <f>Nåtid!A24</f>
        <v>Sum salgs- og driftsinntekter</v>
      </c>
      <c r="C16" s="104">
        <f>Nåtid!E24</f>
        <v>0</v>
      </c>
    </row>
    <row r="17" spans="1:3" x14ac:dyDescent="0.2">
      <c r="A17" t="s">
        <v>23</v>
      </c>
      <c r="B17" s="104" t="str">
        <f>Nåtid!B29</f>
        <v>Finans og ekstraordinære</v>
      </c>
      <c r="C17" s="104">
        <f>IF(Nåtid!C29&gt;0,0,-Nåtid!C29)</f>
        <v>0</v>
      </c>
    </row>
    <row r="18" spans="1:3" x14ac:dyDescent="0.2">
      <c r="A18" s="103" t="s">
        <v>46</v>
      </c>
      <c r="B18" s="103" t="str">
        <f>Nåtid!A32</f>
        <v>Resultat etter skatt</v>
      </c>
      <c r="C18" s="102">
        <f>Nåtid!C32</f>
        <v>0</v>
      </c>
    </row>
    <row r="19" spans="1:3" x14ac:dyDescent="0.2">
      <c r="A19" s="103" t="s">
        <v>45</v>
      </c>
      <c r="B19" s="103" t="str">
        <f>Nåtid!B30</f>
        <v>Skattekostnad</v>
      </c>
      <c r="C19" s="102">
        <f>-Nåtid!C30</f>
        <v>0</v>
      </c>
    </row>
    <row r="20" spans="1:3" ht="14.25" x14ac:dyDescent="0.2">
      <c r="A20" s="101" t="s">
        <v>55</v>
      </c>
      <c r="B20" s="101"/>
      <c r="C20" s="100">
        <f>C18+C19</f>
        <v>0</v>
      </c>
    </row>
    <row r="21" spans="1:3" x14ac:dyDescent="0.2">
      <c r="A21" s="103" t="s">
        <v>46</v>
      </c>
      <c r="B21" s="103" t="str">
        <f>Nåtid!A32</f>
        <v>Resultat etter skatt</v>
      </c>
      <c r="C21" s="102">
        <f>Nåtid!E32</f>
        <v>0</v>
      </c>
    </row>
    <row r="22" spans="1:3" x14ac:dyDescent="0.2">
      <c r="A22" s="103" t="s">
        <v>45</v>
      </c>
      <c r="B22" s="103" t="str">
        <f>Nåtid!B30</f>
        <v>Skattekostnad</v>
      </c>
      <c r="C22" s="102">
        <f>-Nåtid!E30</f>
        <v>0</v>
      </c>
    </row>
    <row r="23" spans="1:3" ht="14.25" x14ac:dyDescent="0.2">
      <c r="A23" s="101" t="s">
        <v>56</v>
      </c>
      <c r="B23" s="101"/>
      <c r="C23" s="100">
        <f>SUM(C21+C22)</f>
        <v>0</v>
      </c>
    </row>
    <row r="25" spans="1:3" ht="18.75" x14ac:dyDescent="0.3">
      <c r="A25" s="147" t="s">
        <v>57</v>
      </c>
      <c r="B25" s="147"/>
      <c r="C25" s="147"/>
    </row>
    <row r="26" spans="1:3" x14ac:dyDescent="0.2">
      <c r="A26" t="s">
        <v>42</v>
      </c>
      <c r="B26" t="str">
        <f>Nåtid!A24</f>
        <v>Sum salgs- og driftsinntekter</v>
      </c>
      <c r="C26" s="104">
        <f>Nåtid!G24</f>
        <v>0</v>
      </c>
    </row>
    <row r="27" spans="1:3" x14ac:dyDescent="0.2">
      <c r="A27" s="103" t="s">
        <v>15</v>
      </c>
      <c r="B27" s="103" t="str">
        <f>Nåtid!B26</f>
        <v>Varekostnad</v>
      </c>
      <c r="C27" s="102">
        <f>-Nåtid!G26</f>
        <v>0</v>
      </c>
    </row>
    <row r="28" spans="1:3" x14ac:dyDescent="0.2">
      <c r="A28" s="103" t="s">
        <v>19</v>
      </c>
      <c r="B28" s="103" t="str">
        <f>Nåtid!B27</f>
        <v>Lønns- og personalkostnad</v>
      </c>
      <c r="C28" s="102">
        <f>-Nåtid!G27</f>
        <v>0</v>
      </c>
    </row>
    <row r="29" spans="1:3" x14ac:dyDescent="0.2">
      <c r="A29" s="103" t="s">
        <v>21</v>
      </c>
      <c r="B29" s="103" t="str">
        <f>Nåtid!B28</f>
        <v>Andre driftsk./avskrivning</v>
      </c>
      <c r="C29" s="102">
        <f>-Nåtid!G28</f>
        <v>0</v>
      </c>
    </row>
    <row r="30" spans="1:3" ht="14.25" x14ac:dyDescent="0.2">
      <c r="A30" s="101" t="s">
        <v>54</v>
      </c>
      <c r="B30" s="101"/>
      <c r="C30" s="100">
        <f>SUM(C26+C27+C28+C29)</f>
        <v>0</v>
      </c>
    </row>
    <row r="31" spans="1:3" x14ac:dyDescent="0.2">
      <c r="A31" t="s">
        <v>23</v>
      </c>
      <c r="B31" t="str">
        <f>Nåtid!B29</f>
        <v>Finans og ekstraordinære</v>
      </c>
      <c r="C31" s="104">
        <f>IF(Nåtid!G29&gt;0,0,-Nåtid!G29)</f>
        <v>0</v>
      </c>
    </row>
    <row r="32" spans="1:3" x14ac:dyDescent="0.2">
      <c r="A32" s="103" t="s">
        <v>46</v>
      </c>
      <c r="B32" s="103" t="str">
        <f>Nåtid!A32</f>
        <v>Resultat etter skatt</v>
      </c>
      <c r="C32" s="102">
        <f>Nåtid!G32</f>
        <v>0</v>
      </c>
    </row>
    <row r="33" spans="1:3" x14ac:dyDescent="0.2">
      <c r="A33" s="103" t="s">
        <v>45</v>
      </c>
      <c r="B33" s="103" t="str">
        <f>Nåtid!B30</f>
        <v>Skattekostnad</v>
      </c>
      <c r="C33" s="102">
        <f>-Nåtid!G30</f>
        <v>0</v>
      </c>
    </row>
    <row r="34" spans="1:3" ht="14.25" x14ac:dyDescent="0.2">
      <c r="A34" s="101" t="s">
        <v>55</v>
      </c>
      <c r="B34" s="101"/>
      <c r="C34" s="100">
        <f>C32+C33</f>
        <v>0</v>
      </c>
    </row>
    <row r="36" spans="1:3" ht="18.75" x14ac:dyDescent="0.3">
      <c r="A36" s="147" t="s">
        <v>58</v>
      </c>
      <c r="B36" s="147"/>
      <c r="C36" s="147"/>
    </row>
    <row r="37" spans="1:3" ht="15" x14ac:dyDescent="0.25">
      <c r="A37" s="95" t="s">
        <v>59</v>
      </c>
      <c r="B37" s="104" t="str">
        <f>Nåtid!A32</f>
        <v>Resultat etter skatt</v>
      </c>
      <c r="C37" s="104">
        <f>Nåtid!D32</f>
        <v>0</v>
      </c>
    </row>
  </sheetData>
  <sheetProtection sheet="1"/>
  <mergeCells count="5">
    <mergeCell ref="A1:D1"/>
    <mergeCell ref="A3:C3"/>
    <mergeCell ref="A10:C10"/>
    <mergeCell ref="A25:C25"/>
    <mergeCell ref="A36:C3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5"/>
  <sheetViews>
    <sheetView showGridLines="0" zoomScaleNormal="100" workbookViewId="0">
      <selection activeCell="G25" sqref="G25"/>
    </sheetView>
  </sheetViews>
  <sheetFormatPr baseColWidth="10" defaultColWidth="9.140625" defaultRowHeight="15" x14ac:dyDescent="0.2"/>
  <cols>
    <col min="1" max="1" width="12.85546875" style="110" customWidth="1"/>
    <col min="2" max="2" width="37.28515625" style="110" bestFit="1" customWidth="1"/>
    <col min="3" max="3" width="12.140625" style="109" bestFit="1" customWidth="1"/>
    <col min="4" max="4" width="12.5703125" style="109" bestFit="1" customWidth="1"/>
    <col min="5" max="5" width="12.140625" style="109" bestFit="1" customWidth="1"/>
    <col min="6" max="6" width="9.140625" style="109" customWidth="1"/>
    <col min="7" max="7" width="12" style="110" bestFit="1" customWidth="1"/>
    <col min="8" max="8" width="14.28515625" style="109" customWidth="1"/>
    <col min="9" max="16384" width="9.140625" style="110"/>
  </cols>
  <sheetData>
    <row r="1" spans="1:11" ht="15.75" x14ac:dyDescent="0.25">
      <c r="A1" s="93" t="s">
        <v>44</v>
      </c>
      <c r="B1" s="109"/>
      <c r="F1" s="110"/>
      <c r="G1" s="109"/>
      <c r="H1" s="110"/>
    </row>
    <row r="2" spans="1:11" ht="15.75" x14ac:dyDescent="0.25">
      <c r="A2" s="93" t="s">
        <v>115</v>
      </c>
      <c r="B2" s="111"/>
      <c r="C2" s="150" t="s">
        <v>0</v>
      </c>
      <c r="D2" s="150"/>
      <c r="E2" s="150"/>
      <c r="F2" s="150"/>
      <c r="G2" s="150"/>
      <c r="H2" s="150"/>
    </row>
    <row r="3" spans="1:11" ht="15.75" x14ac:dyDescent="0.25">
      <c r="A3" s="93"/>
      <c r="B3" s="111"/>
      <c r="C3" s="93"/>
      <c r="F3" s="110"/>
      <c r="G3" s="109"/>
      <c r="H3" s="112" t="s">
        <v>43</v>
      </c>
    </row>
    <row r="4" spans="1:11" ht="15.75" x14ac:dyDescent="0.25">
      <c r="A4" s="93"/>
      <c r="C4" s="111"/>
    </row>
    <row r="5" spans="1:11" ht="15.75" x14ac:dyDescent="0.25">
      <c r="A5" s="93" t="s">
        <v>1</v>
      </c>
      <c r="B5" s="109"/>
      <c r="C5" s="113"/>
      <c r="D5" s="91" t="s">
        <v>113</v>
      </c>
      <c r="F5" s="110"/>
      <c r="G5" s="113" t="s">
        <v>32</v>
      </c>
      <c r="H5" s="110"/>
    </row>
    <row r="6" spans="1:11" s="117" customFormat="1" ht="12.75" x14ac:dyDescent="0.2">
      <c r="A6" s="114" t="s">
        <v>31</v>
      </c>
      <c r="B6" s="114" t="s">
        <v>41</v>
      </c>
      <c r="C6" s="15" t="str">
        <f>Nåtid!G6</f>
        <v>Budsjett 2027</v>
      </c>
      <c r="D6" s="116"/>
      <c r="E6" s="15" t="str">
        <f>Nåtid!C6</f>
        <v>Regn. 2026</v>
      </c>
      <c r="G6" s="115" t="s">
        <v>120</v>
      </c>
    </row>
    <row r="7" spans="1:11" s="120" customFormat="1" ht="12.75" x14ac:dyDescent="0.2">
      <c r="A7" s="118" t="s">
        <v>33</v>
      </c>
      <c r="B7" s="118" t="s">
        <v>34</v>
      </c>
      <c r="C7" s="92">
        <f>Nåtid!G7</f>
        <v>0</v>
      </c>
      <c r="D7" s="116"/>
      <c r="E7" s="92">
        <f>Nåtid!C7</f>
        <v>0</v>
      </c>
      <c r="F7" s="117"/>
      <c r="G7" s="119"/>
      <c r="H7" s="117"/>
    </row>
    <row r="8" spans="1:11" s="120" customFormat="1" ht="12.75" x14ac:dyDescent="0.2">
      <c r="A8" s="118" t="s">
        <v>33</v>
      </c>
      <c r="B8" s="118" t="s">
        <v>35</v>
      </c>
      <c r="C8" s="92">
        <f>Nåtid!G8</f>
        <v>0</v>
      </c>
      <c r="D8" s="116"/>
      <c r="E8" s="92">
        <f>Nåtid!C8</f>
        <v>0</v>
      </c>
      <c r="F8" s="117"/>
      <c r="G8" s="119"/>
      <c r="H8" s="117"/>
    </row>
    <row r="9" spans="1:11" s="123" customFormat="1" ht="12.75" x14ac:dyDescent="0.2">
      <c r="A9" s="151" t="s">
        <v>2</v>
      </c>
      <c r="B9" s="152"/>
      <c r="C9" s="18">
        <f>Nåtid!G9</f>
        <v>0</v>
      </c>
      <c r="D9" s="116"/>
      <c r="E9" s="18">
        <f>Nåtid!C9</f>
        <v>0</v>
      </c>
      <c r="F9" s="122"/>
      <c r="G9" s="121">
        <f>SUM(G7:G8)</f>
        <v>0</v>
      </c>
      <c r="H9" s="122"/>
    </row>
    <row r="10" spans="1:11" s="120" customFormat="1" ht="12.75" x14ac:dyDescent="0.2">
      <c r="A10" s="118" t="s">
        <v>36</v>
      </c>
      <c r="B10" s="118" t="s">
        <v>37</v>
      </c>
      <c r="C10" s="92">
        <f>Nåtid!G10</f>
        <v>0</v>
      </c>
      <c r="D10" s="116"/>
      <c r="E10" s="92">
        <f>Nåtid!C10</f>
        <v>0</v>
      </c>
      <c r="F10" s="117"/>
      <c r="G10" s="119"/>
      <c r="H10" s="117"/>
    </row>
    <row r="11" spans="1:11" s="120" customFormat="1" ht="12.75" x14ac:dyDescent="0.2">
      <c r="A11" s="118" t="s">
        <v>36</v>
      </c>
      <c r="B11" s="118" t="s">
        <v>38</v>
      </c>
      <c r="C11" s="92">
        <f>Nåtid!G11</f>
        <v>0</v>
      </c>
      <c r="D11" s="116"/>
      <c r="E11" s="92">
        <f>Nåtid!C11</f>
        <v>0</v>
      </c>
      <c r="F11" s="117"/>
      <c r="G11" s="119"/>
      <c r="H11" s="117"/>
    </row>
    <row r="12" spans="1:11" s="120" customFormat="1" ht="12.75" x14ac:dyDescent="0.2">
      <c r="A12" s="118" t="s">
        <v>36</v>
      </c>
      <c r="B12" s="118" t="s">
        <v>39</v>
      </c>
      <c r="C12" s="92">
        <f>Nåtid!G12</f>
        <v>0</v>
      </c>
      <c r="D12" s="116"/>
      <c r="E12" s="92">
        <f>Nåtid!C12</f>
        <v>0</v>
      </c>
      <c r="F12" s="117"/>
      <c r="G12" s="119"/>
      <c r="H12" s="117"/>
    </row>
    <row r="13" spans="1:11" s="120" customFormat="1" ht="12.75" x14ac:dyDescent="0.2">
      <c r="A13" s="151" t="s">
        <v>4</v>
      </c>
      <c r="B13" s="152"/>
      <c r="C13" s="18">
        <f>Nåtid!G13</f>
        <v>0</v>
      </c>
      <c r="D13" s="116"/>
      <c r="E13" s="18">
        <f>Nåtid!C13</f>
        <v>0</v>
      </c>
      <c r="F13" s="117"/>
      <c r="G13" s="121">
        <f>SUM(G10:G12)</f>
        <v>0</v>
      </c>
      <c r="H13" s="117"/>
      <c r="K13" s="135" t="e">
        <f>SUM(G10/G13)</f>
        <v>#DIV/0!</v>
      </c>
    </row>
    <row r="14" spans="1:11" ht="15.75" x14ac:dyDescent="0.25">
      <c r="A14" s="124" t="s">
        <v>5</v>
      </c>
      <c r="B14" s="110" t="s">
        <v>3</v>
      </c>
      <c r="C14" s="3"/>
      <c r="D14" s="116"/>
      <c r="E14" s="3"/>
      <c r="F14" s="110" t="s">
        <v>3</v>
      </c>
      <c r="H14" s="110"/>
    </row>
    <row r="15" spans="1:11" ht="15.75" x14ac:dyDescent="0.25">
      <c r="A15" s="93" t="s">
        <v>6</v>
      </c>
      <c r="C15" s="16"/>
      <c r="D15" s="116"/>
      <c r="E15" s="16"/>
      <c r="F15" s="110"/>
      <c r="G15" s="113" t="s">
        <v>32</v>
      </c>
      <c r="H15" s="110"/>
    </row>
    <row r="16" spans="1:11" s="126" customFormat="1" ht="12.75" x14ac:dyDescent="0.2">
      <c r="A16" s="114" t="s">
        <v>31</v>
      </c>
      <c r="B16" s="114" t="s">
        <v>7</v>
      </c>
      <c r="C16" s="15" t="str">
        <f>Nåtid!G16</f>
        <v>Budsjett 2027</v>
      </c>
      <c r="D16" s="116"/>
      <c r="E16" s="15" t="str">
        <f>Nåtid!C16</f>
        <v>Regn. 2026</v>
      </c>
      <c r="F16" s="125"/>
      <c r="G16" s="115" t="s">
        <v>120</v>
      </c>
      <c r="H16" s="116"/>
    </row>
    <row r="17" spans="1:8" s="116" customFormat="1" ht="12.75" x14ac:dyDescent="0.2">
      <c r="A17" s="127" t="s">
        <v>24</v>
      </c>
      <c r="B17" s="118" t="s">
        <v>8</v>
      </c>
      <c r="C17" s="92">
        <f>Nåtid!G17</f>
        <v>0</v>
      </c>
      <c r="E17" s="92">
        <f>Nåtid!C17</f>
        <v>0</v>
      </c>
      <c r="F17" s="117"/>
      <c r="G17" s="128"/>
    </row>
    <row r="18" spans="1:8" s="116" customFormat="1" ht="12.75" x14ac:dyDescent="0.2">
      <c r="A18" s="127" t="s">
        <v>25</v>
      </c>
      <c r="B18" s="118" t="s">
        <v>9</v>
      </c>
      <c r="C18" s="92">
        <f>Nåtid!G18</f>
        <v>0</v>
      </c>
      <c r="E18" s="92">
        <f>Nåtid!C18</f>
        <v>0</v>
      </c>
      <c r="F18" s="117"/>
      <c r="G18" s="128"/>
    </row>
    <row r="19" spans="1:8" s="116" customFormat="1" ht="12.75" x14ac:dyDescent="0.2">
      <c r="A19" s="127" t="s">
        <v>26</v>
      </c>
      <c r="B19" s="118" t="s">
        <v>10</v>
      </c>
      <c r="C19" s="92">
        <f>Nåtid!G19</f>
        <v>0</v>
      </c>
      <c r="E19" s="92">
        <f>Nåtid!C19</f>
        <v>0</v>
      </c>
      <c r="F19" s="117"/>
      <c r="G19" s="128"/>
    </row>
    <row r="20" spans="1:8" s="116" customFormat="1" ht="12.75" x14ac:dyDescent="0.2">
      <c r="A20" s="127" t="s">
        <v>16</v>
      </c>
      <c r="B20" s="118" t="s">
        <v>27</v>
      </c>
      <c r="C20" s="92">
        <f>Nåtid!G20</f>
        <v>0</v>
      </c>
      <c r="E20" s="92">
        <f>Nåtid!C20</f>
        <v>0</v>
      </c>
      <c r="F20" s="117"/>
      <c r="G20" s="128"/>
    </row>
    <row r="21" spans="1:8" s="117" customFormat="1" ht="12.75" x14ac:dyDescent="0.2">
      <c r="A21" s="127" t="s">
        <v>28</v>
      </c>
      <c r="B21" s="118" t="s">
        <v>11</v>
      </c>
      <c r="C21" s="92">
        <f>Nåtid!G21</f>
        <v>0</v>
      </c>
      <c r="D21" s="116"/>
      <c r="E21" s="92">
        <f>Nåtid!C21</f>
        <v>0</v>
      </c>
      <c r="G21" s="128"/>
      <c r="H21" s="116"/>
    </row>
    <row r="22" spans="1:8" s="116" customFormat="1" ht="12.75" x14ac:dyDescent="0.2">
      <c r="A22" s="127" t="s">
        <v>29</v>
      </c>
      <c r="B22" s="118" t="s">
        <v>12</v>
      </c>
      <c r="C22" s="92">
        <f>Nåtid!G22</f>
        <v>0</v>
      </c>
      <c r="E22" s="92">
        <f>Nåtid!C22</f>
        <v>0</v>
      </c>
      <c r="F22" s="117"/>
      <c r="G22" s="128"/>
    </row>
    <row r="23" spans="1:8" s="116" customFormat="1" ht="12.75" x14ac:dyDescent="0.2">
      <c r="A23" s="127" t="s">
        <v>30</v>
      </c>
      <c r="B23" s="118" t="s">
        <v>13</v>
      </c>
      <c r="C23" s="92">
        <f>Nåtid!G23</f>
        <v>0</v>
      </c>
      <c r="E23" s="92">
        <f>Nåtid!C23</f>
        <v>0</v>
      </c>
      <c r="F23" s="117"/>
      <c r="G23" s="128"/>
    </row>
    <row r="24" spans="1:8" s="116" customFormat="1" ht="12.75" x14ac:dyDescent="0.2">
      <c r="A24" s="153" t="s">
        <v>42</v>
      </c>
      <c r="B24" s="153"/>
      <c r="C24" s="22">
        <f>Nåtid!G24</f>
        <v>0</v>
      </c>
      <c r="E24" s="22">
        <f>Nåtid!C24</f>
        <v>0</v>
      </c>
      <c r="F24" s="117"/>
      <c r="G24" s="129">
        <f>SUM(G17:G23)</f>
        <v>0</v>
      </c>
    </row>
    <row r="25" spans="1:8" s="116" customFormat="1" ht="12.75" x14ac:dyDescent="0.2">
      <c r="A25" s="114" t="s">
        <v>31</v>
      </c>
      <c r="B25" s="114" t="s">
        <v>14</v>
      </c>
      <c r="C25" s="15" t="str">
        <f>Nåtid!G25</f>
        <v>Budsjett 2027</v>
      </c>
      <c r="E25" s="15" t="str">
        <f>Nåtid!C25</f>
        <v>Regn. 2026</v>
      </c>
      <c r="F25" s="125"/>
      <c r="G25" s="115" t="s">
        <v>120</v>
      </c>
    </row>
    <row r="26" spans="1:8" s="120" customFormat="1" ht="12.75" x14ac:dyDescent="0.2">
      <c r="A26" s="118" t="s">
        <v>17</v>
      </c>
      <c r="B26" s="118" t="s">
        <v>15</v>
      </c>
      <c r="C26" s="92">
        <f>Nåtid!G26</f>
        <v>0</v>
      </c>
      <c r="D26" s="116"/>
      <c r="E26" s="92">
        <f>Nåtid!C26</f>
        <v>0</v>
      </c>
      <c r="F26" s="117"/>
      <c r="G26" s="128"/>
      <c r="H26" s="116"/>
    </row>
    <row r="27" spans="1:8" s="116" customFormat="1" ht="12.75" x14ac:dyDescent="0.2">
      <c r="A27" s="118" t="s">
        <v>18</v>
      </c>
      <c r="B27" s="118" t="s">
        <v>19</v>
      </c>
      <c r="C27" s="92">
        <f>Nåtid!G27</f>
        <v>0</v>
      </c>
      <c r="E27" s="92">
        <f>Nåtid!C27</f>
        <v>0</v>
      </c>
      <c r="F27" s="117"/>
      <c r="G27" s="128"/>
    </row>
    <row r="28" spans="1:8" s="122" customFormat="1" ht="12.75" x14ac:dyDescent="0.2">
      <c r="A28" s="118" t="s">
        <v>20</v>
      </c>
      <c r="B28" s="118" t="s">
        <v>21</v>
      </c>
      <c r="C28" s="92">
        <f>Nåtid!G28</f>
        <v>0</v>
      </c>
      <c r="D28" s="116"/>
      <c r="E28" s="92">
        <f>Nåtid!C28</f>
        <v>0</v>
      </c>
      <c r="F28" s="117"/>
      <c r="G28" s="128"/>
      <c r="H28" s="116"/>
    </row>
    <row r="29" spans="1:8" s="116" customFormat="1" ht="12.75" x14ac:dyDescent="0.2">
      <c r="A29" s="118" t="s">
        <v>22</v>
      </c>
      <c r="B29" s="118" t="s">
        <v>23</v>
      </c>
      <c r="C29" s="92">
        <f>Nåtid!G29</f>
        <v>0</v>
      </c>
      <c r="E29" s="92">
        <f>Nåtid!C29</f>
        <v>0</v>
      </c>
      <c r="F29" s="117"/>
      <c r="G29" s="128"/>
    </row>
    <row r="30" spans="1:8" s="116" customFormat="1" ht="12.75" x14ac:dyDescent="0.2">
      <c r="A30" s="118" t="s">
        <v>22</v>
      </c>
      <c r="B30" s="130" t="s">
        <v>45</v>
      </c>
      <c r="C30" s="92">
        <f>Nåtid!G30</f>
        <v>0</v>
      </c>
      <c r="E30" s="92">
        <f>Nåtid!C30</f>
        <v>0</v>
      </c>
      <c r="F30" s="117"/>
      <c r="G30" s="128"/>
    </row>
    <row r="31" spans="1:8" ht="15.75" thickBot="1" x14ac:dyDescent="0.25">
      <c r="A31" s="154" t="s">
        <v>40</v>
      </c>
      <c r="B31" s="155"/>
      <c r="C31" s="20">
        <f>Nåtid!G31</f>
        <v>0</v>
      </c>
      <c r="D31" s="116"/>
      <c r="E31" s="20">
        <f>Nåtid!C31</f>
        <v>0</v>
      </c>
      <c r="F31" s="117"/>
      <c r="G31" s="131">
        <f>SUM(G26:G30)</f>
        <v>0</v>
      </c>
      <c r="H31" s="116"/>
    </row>
    <row r="32" spans="1:8" ht="16.5" thickBot="1" x14ac:dyDescent="0.3">
      <c r="A32" s="148" t="s">
        <v>46</v>
      </c>
      <c r="B32" s="149"/>
      <c r="C32" s="21">
        <f>Nåtid!G32</f>
        <v>0</v>
      </c>
      <c r="D32" s="116"/>
      <c r="E32" s="21">
        <f>Nåtid!C32</f>
        <v>0</v>
      </c>
      <c r="F32" s="110"/>
      <c r="G32" s="132">
        <f>SUM(G24-G31)</f>
        <v>0</v>
      </c>
      <c r="H32" s="116"/>
    </row>
    <row r="33" spans="6:8" x14ac:dyDescent="0.2">
      <c r="F33" s="110"/>
      <c r="H33" s="116"/>
    </row>
    <row r="34" spans="6:8" x14ac:dyDescent="0.2">
      <c r="F34" s="110"/>
    </row>
    <row r="35" spans="6:8" x14ac:dyDescent="0.2">
      <c r="F35" s="110"/>
    </row>
  </sheetData>
  <sheetProtection sheet="1"/>
  <mergeCells count="6">
    <mergeCell ref="A32:B32"/>
    <mergeCell ref="C2:H2"/>
    <mergeCell ref="A9:B9"/>
    <mergeCell ref="A13:B13"/>
    <mergeCell ref="A24:B24"/>
    <mergeCell ref="A31:B31"/>
  </mergeCells>
  <pageMargins left="0.78740157499999996" right="0.78740157499999996" top="0.984251969" bottom="0.984251969" header="0.5" footer="0.5"/>
  <pageSetup paperSize="9" scale="9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7"/>
  <sheetViews>
    <sheetView workbookViewId="0">
      <selection activeCell="D30" sqref="D30"/>
    </sheetView>
  </sheetViews>
  <sheetFormatPr baseColWidth="10" defaultColWidth="11.42578125" defaultRowHeight="12.75" x14ac:dyDescent="0.2"/>
  <cols>
    <col min="1" max="1" width="30.140625" bestFit="1" customWidth="1"/>
    <col min="2" max="2" width="25" bestFit="1" customWidth="1"/>
    <col min="3" max="3" width="10.85546875" bestFit="1" customWidth="1"/>
  </cols>
  <sheetData>
    <row r="1" spans="1:4" ht="18.75" x14ac:dyDescent="0.3">
      <c r="A1" s="146" t="s">
        <v>47</v>
      </c>
      <c r="B1" s="146"/>
      <c r="C1" s="146"/>
      <c r="D1" s="146"/>
    </row>
    <row r="3" spans="1:4" ht="18.75" x14ac:dyDescent="0.3">
      <c r="A3" s="147" t="s">
        <v>1</v>
      </c>
      <c r="B3" s="147"/>
      <c r="C3" s="147"/>
    </row>
    <row r="4" spans="1:4" x14ac:dyDescent="0.2">
      <c r="A4" t="s">
        <v>48</v>
      </c>
      <c r="B4" s="104" t="str">
        <f>År1_Delmål1!B8</f>
        <v>Omløpsmidler</v>
      </c>
      <c r="C4" s="104">
        <f>År1_Delmål1!C8</f>
        <v>0</v>
      </c>
    </row>
    <row r="5" spans="1:4" x14ac:dyDescent="0.2">
      <c r="A5" t="s">
        <v>49</v>
      </c>
      <c r="B5" s="104" t="str">
        <f>År1_Delmål1!B12</f>
        <v>Kortsiktig gjeld</v>
      </c>
      <c r="C5" s="104">
        <f>År1_Delmål1!C12</f>
        <v>0</v>
      </c>
    </row>
    <row r="6" spans="1:4" x14ac:dyDescent="0.2">
      <c r="A6" t="s">
        <v>50</v>
      </c>
      <c r="B6" t="str">
        <f>År1_Delmål1!B10</f>
        <v>Egenkapital</v>
      </c>
      <c r="C6" s="104">
        <f>År1_Delmål1!C10</f>
        <v>0</v>
      </c>
    </row>
    <row r="7" spans="1:4" x14ac:dyDescent="0.2">
      <c r="A7" t="s">
        <v>51</v>
      </c>
      <c r="B7" t="str">
        <f>År1_Delmål1!A9</f>
        <v>Sum eiendeler</v>
      </c>
      <c r="C7" s="104">
        <f>År1_Delmål1!C9</f>
        <v>0</v>
      </c>
    </row>
    <row r="8" spans="1:4" x14ac:dyDescent="0.2">
      <c r="A8" t="s">
        <v>52</v>
      </c>
      <c r="B8" t="str">
        <f>År1_Delmål1!A13</f>
        <v>Sum gjeld og egenkapital</v>
      </c>
      <c r="C8" s="104">
        <f>År1_Delmål1!E13</f>
        <v>0</v>
      </c>
    </row>
    <row r="10" spans="1:4" ht="18.75" x14ac:dyDescent="0.3">
      <c r="A10" s="147" t="s">
        <v>53</v>
      </c>
      <c r="B10" s="147"/>
      <c r="C10" s="147"/>
    </row>
    <row r="11" spans="1:4" x14ac:dyDescent="0.2">
      <c r="A11" t="s">
        <v>42</v>
      </c>
      <c r="B11" t="str">
        <f>År1_Delmål1!A24</f>
        <v>Sum salgs- og driftsinntekter</v>
      </c>
      <c r="C11" s="104">
        <f>År1_Delmål1!C24</f>
        <v>0</v>
      </c>
    </row>
    <row r="12" spans="1:4" x14ac:dyDescent="0.2">
      <c r="A12" s="103" t="s">
        <v>15</v>
      </c>
      <c r="B12" s="103" t="str">
        <f>År1_Delmål1!B26</f>
        <v>Varekostnad</v>
      </c>
      <c r="C12" s="102">
        <f>-År1_Delmål1!C26</f>
        <v>0</v>
      </c>
    </row>
    <row r="13" spans="1:4" x14ac:dyDescent="0.2">
      <c r="A13" s="103" t="s">
        <v>19</v>
      </c>
      <c r="B13" s="103" t="str">
        <f>År1_Delmål1!B27</f>
        <v>Lønns- og personalkostnad</v>
      </c>
      <c r="C13" s="102">
        <f>-År1_Delmål1!C27</f>
        <v>0</v>
      </c>
    </row>
    <row r="14" spans="1:4" x14ac:dyDescent="0.2">
      <c r="A14" s="103" t="s">
        <v>21</v>
      </c>
      <c r="B14" s="103" t="str">
        <f>År1_Delmål1!B28</f>
        <v>Andre driftsk./avskrivning</v>
      </c>
      <c r="C14" s="102">
        <f>-År1_Delmål1!C28</f>
        <v>0</v>
      </c>
    </row>
    <row r="15" spans="1:4" ht="14.25" x14ac:dyDescent="0.2">
      <c r="A15" s="101" t="s">
        <v>54</v>
      </c>
      <c r="B15" s="101"/>
      <c r="C15" s="100">
        <f>SUM(C11+C12+C13+C14)</f>
        <v>0</v>
      </c>
    </row>
    <row r="16" spans="1:4" x14ac:dyDescent="0.2">
      <c r="A16" t="s">
        <v>42</v>
      </c>
      <c r="B16" t="str">
        <f>År1_Delmål1!A24</f>
        <v>Sum salgs- og driftsinntekter</v>
      </c>
      <c r="C16" s="104">
        <f>År1_Delmål1!E24</f>
        <v>0</v>
      </c>
    </row>
    <row r="17" spans="1:3" x14ac:dyDescent="0.2">
      <c r="A17" t="s">
        <v>23</v>
      </c>
      <c r="B17" s="104" t="str">
        <f>År1_Delmål1!B29</f>
        <v>Finans og ekstraordinære</v>
      </c>
      <c r="C17" s="104">
        <f>IF(År1_Delmål1!C29&gt;0,0,-År1_Delmål1!C29)</f>
        <v>0</v>
      </c>
    </row>
    <row r="18" spans="1:3" x14ac:dyDescent="0.2">
      <c r="A18" s="103" t="s">
        <v>46</v>
      </c>
      <c r="B18" s="103" t="str">
        <f>År1_Delmål1!A32</f>
        <v>Resultat etter skatt</v>
      </c>
      <c r="C18" s="102">
        <f>År1_Delmål1!C32</f>
        <v>0</v>
      </c>
    </row>
    <row r="19" spans="1:3" x14ac:dyDescent="0.2">
      <c r="A19" s="103" t="s">
        <v>45</v>
      </c>
      <c r="B19" s="103" t="str">
        <f>År1_Delmål1!B30</f>
        <v>Skattekostnad</v>
      </c>
      <c r="C19" s="102">
        <f>-År1_Delmål1!C30</f>
        <v>0</v>
      </c>
    </row>
    <row r="20" spans="1:3" ht="14.25" x14ac:dyDescent="0.2">
      <c r="A20" s="101" t="s">
        <v>55</v>
      </c>
      <c r="B20" s="101"/>
      <c r="C20" s="100">
        <f>C18+C19</f>
        <v>0</v>
      </c>
    </row>
    <row r="21" spans="1:3" x14ac:dyDescent="0.2">
      <c r="A21" s="103" t="s">
        <v>46</v>
      </c>
      <c r="B21" s="103" t="str">
        <f>År1_Delmål1!A32</f>
        <v>Resultat etter skatt</v>
      </c>
      <c r="C21" s="102">
        <f>År1_Delmål1!E32</f>
        <v>0</v>
      </c>
    </row>
    <row r="22" spans="1:3" x14ac:dyDescent="0.2">
      <c r="A22" s="103" t="s">
        <v>45</v>
      </c>
      <c r="B22" s="103" t="str">
        <f>År1_Delmål1!B30</f>
        <v>Skattekostnad</v>
      </c>
      <c r="C22" s="102">
        <f>-År1_Delmål1!E30</f>
        <v>0</v>
      </c>
    </row>
    <row r="23" spans="1:3" ht="14.25" x14ac:dyDescent="0.2">
      <c r="A23" s="101" t="s">
        <v>56</v>
      </c>
      <c r="B23" s="101"/>
      <c r="C23" s="100">
        <f>SUM(C21+C22)</f>
        <v>0</v>
      </c>
    </row>
    <row r="25" spans="1:3" ht="18.75" x14ac:dyDescent="0.3">
      <c r="A25" s="147" t="s">
        <v>57</v>
      </c>
      <c r="B25" s="147"/>
      <c r="C25" s="147"/>
    </row>
    <row r="26" spans="1:3" x14ac:dyDescent="0.2">
      <c r="A26" t="s">
        <v>42</v>
      </c>
      <c r="B26" t="str">
        <f>År1_Delmål1!A24</f>
        <v>Sum salgs- og driftsinntekter</v>
      </c>
      <c r="C26" s="104">
        <f>År1_Delmål1!G24</f>
        <v>0</v>
      </c>
    </row>
    <row r="27" spans="1:3" x14ac:dyDescent="0.2">
      <c r="A27" s="103" t="s">
        <v>15</v>
      </c>
      <c r="B27" s="103" t="str">
        <f>År1_Delmål1!B26</f>
        <v>Varekostnad</v>
      </c>
      <c r="C27" s="102">
        <f>-År1_Delmål1!G26</f>
        <v>0</v>
      </c>
    </row>
    <row r="28" spans="1:3" x14ac:dyDescent="0.2">
      <c r="A28" s="103" t="s">
        <v>19</v>
      </c>
      <c r="B28" s="103" t="str">
        <f>År1_Delmål1!B27</f>
        <v>Lønns- og personalkostnad</v>
      </c>
      <c r="C28" s="102">
        <f>-År1_Delmål1!G27</f>
        <v>0</v>
      </c>
    </row>
    <row r="29" spans="1:3" x14ac:dyDescent="0.2">
      <c r="A29" s="103" t="s">
        <v>21</v>
      </c>
      <c r="B29" s="103" t="str">
        <f>År1_Delmål1!B28</f>
        <v>Andre driftsk./avskrivning</v>
      </c>
      <c r="C29" s="102">
        <f>-År1_Delmål1!G28</f>
        <v>0</v>
      </c>
    </row>
    <row r="30" spans="1:3" ht="14.25" x14ac:dyDescent="0.2">
      <c r="A30" s="101" t="s">
        <v>54</v>
      </c>
      <c r="B30" s="101"/>
      <c r="C30" s="100">
        <f>SUM(C26+C27+C28+C29)</f>
        <v>0</v>
      </c>
    </row>
    <row r="31" spans="1:3" x14ac:dyDescent="0.2">
      <c r="A31" t="s">
        <v>23</v>
      </c>
      <c r="B31" t="str">
        <f>År1_Delmål1!B29</f>
        <v>Finans og ekstraordinære</v>
      </c>
      <c r="C31" s="104">
        <f>IF(År1_Delmål1!G29&gt;0,0,-År1_Delmål1!G29)</f>
        <v>0</v>
      </c>
    </row>
    <row r="32" spans="1:3" x14ac:dyDescent="0.2">
      <c r="A32" s="103" t="s">
        <v>46</v>
      </c>
      <c r="B32" s="103" t="str">
        <f>År1_Delmål1!A32</f>
        <v>Resultat etter skatt</v>
      </c>
      <c r="C32" s="102">
        <f>År1_Delmål1!G32</f>
        <v>0</v>
      </c>
    </row>
    <row r="33" spans="1:3" x14ac:dyDescent="0.2">
      <c r="A33" s="103" t="s">
        <v>45</v>
      </c>
      <c r="B33" s="103" t="str">
        <f>År1_Delmål1!B30</f>
        <v>Skattekostnad</v>
      </c>
      <c r="C33" s="102">
        <f>-År1_Delmål1!G30</f>
        <v>0</v>
      </c>
    </row>
    <row r="34" spans="1:3" ht="14.25" x14ac:dyDescent="0.2">
      <c r="A34" s="101" t="s">
        <v>55</v>
      </c>
      <c r="B34" s="101"/>
      <c r="C34" s="100">
        <f>C32+C33</f>
        <v>0</v>
      </c>
    </row>
    <row r="36" spans="1:3" ht="18.75" x14ac:dyDescent="0.3">
      <c r="A36" s="147" t="s">
        <v>58</v>
      </c>
      <c r="B36" s="147"/>
      <c r="C36" s="147"/>
    </row>
    <row r="37" spans="1:3" ht="15" x14ac:dyDescent="0.25">
      <c r="A37" s="95" t="s">
        <v>59</v>
      </c>
      <c r="B37" s="104" t="str">
        <f>År1_Delmål1!A32</f>
        <v>Resultat etter skatt</v>
      </c>
      <c r="C37" s="104">
        <f>År1_Delmål1!D32</f>
        <v>0</v>
      </c>
    </row>
  </sheetData>
  <sheetProtection sheet="1" objects="1" scenarios="1"/>
  <mergeCells count="5">
    <mergeCell ref="A1:D1"/>
    <mergeCell ref="A3:C3"/>
    <mergeCell ref="A10:C10"/>
    <mergeCell ref="A25:C25"/>
    <mergeCell ref="A36:C3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5"/>
  <sheetViews>
    <sheetView showGridLines="0" zoomScaleNormal="100" workbookViewId="0">
      <selection activeCell="G25" sqref="G25"/>
    </sheetView>
  </sheetViews>
  <sheetFormatPr baseColWidth="10" defaultColWidth="9.140625" defaultRowHeight="15" x14ac:dyDescent="0.2"/>
  <cols>
    <col min="1" max="1" width="12.85546875" style="110" customWidth="1"/>
    <col min="2" max="2" width="37.28515625" style="110" bestFit="1" customWidth="1"/>
    <col min="3" max="3" width="12.140625" style="109" bestFit="1" customWidth="1"/>
    <col min="4" max="4" width="12.5703125" style="109" bestFit="1" customWidth="1"/>
    <col min="5" max="5" width="12.140625" style="109" bestFit="1" customWidth="1"/>
    <col min="6" max="6" width="9.140625" style="109" customWidth="1"/>
    <col min="7" max="7" width="12" style="110" bestFit="1" customWidth="1"/>
    <col min="8" max="8" width="14.28515625" style="109" customWidth="1"/>
    <col min="9" max="16384" width="9.140625" style="110"/>
  </cols>
  <sheetData>
    <row r="1" spans="1:11" ht="15.75" x14ac:dyDescent="0.25">
      <c r="A1" s="93" t="s">
        <v>44</v>
      </c>
      <c r="B1" s="109"/>
      <c r="F1" s="110"/>
      <c r="G1" s="109"/>
      <c r="H1" s="110"/>
    </row>
    <row r="2" spans="1:11" ht="15.75" x14ac:dyDescent="0.25">
      <c r="A2" s="93" t="s">
        <v>115</v>
      </c>
      <c r="B2" s="111"/>
      <c r="C2" s="150" t="s">
        <v>0</v>
      </c>
      <c r="D2" s="150"/>
      <c r="E2" s="150"/>
      <c r="F2" s="150"/>
      <c r="G2" s="150"/>
      <c r="H2" s="150"/>
    </row>
    <row r="3" spans="1:11" ht="15.75" x14ac:dyDescent="0.25">
      <c r="A3" s="93"/>
      <c r="B3" s="111"/>
      <c r="C3" s="93"/>
      <c r="F3" s="110"/>
      <c r="G3" s="109"/>
      <c r="H3" s="112" t="s">
        <v>43</v>
      </c>
    </row>
    <row r="4" spans="1:11" ht="15.75" x14ac:dyDescent="0.25">
      <c r="A4" s="93"/>
      <c r="C4" s="111"/>
    </row>
    <row r="5" spans="1:11" ht="15.75" x14ac:dyDescent="0.25">
      <c r="A5" s="93" t="s">
        <v>1</v>
      </c>
      <c r="B5" s="109"/>
      <c r="C5" s="113"/>
      <c r="D5" s="91" t="s">
        <v>116</v>
      </c>
      <c r="F5" s="110"/>
      <c r="G5" s="113" t="s">
        <v>32</v>
      </c>
      <c r="H5" s="110"/>
    </row>
    <row r="6" spans="1:11" s="117" customFormat="1" ht="12.75" x14ac:dyDescent="0.2">
      <c r="A6" s="114" t="s">
        <v>31</v>
      </c>
      <c r="B6" s="114" t="s">
        <v>41</v>
      </c>
      <c r="C6" s="15" t="str">
        <f>År1_Delmål1!G6</f>
        <v>Budsjett 2028</v>
      </c>
      <c r="D6" s="116"/>
      <c r="E6" s="15" t="str">
        <f>År1_Delmål1!C6</f>
        <v>Budsjett 2027</v>
      </c>
      <c r="G6" s="115" t="s">
        <v>123</v>
      </c>
    </row>
    <row r="7" spans="1:11" s="120" customFormat="1" ht="12.75" x14ac:dyDescent="0.2">
      <c r="A7" s="118" t="s">
        <v>33</v>
      </c>
      <c r="B7" s="118" t="s">
        <v>34</v>
      </c>
      <c r="C7" s="92">
        <f>År1_Delmål1!G7</f>
        <v>0</v>
      </c>
      <c r="D7" s="116"/>
      <c r="E7" s="92">
        <f>År1_Delmål1!C7</f>
        <v>0</v>
      </c>
      <c r="F7" s="117"/>
      <c r="G7" s="119"/>
      <c r="H7" s="117"/>
    </row>
    <row r="8" spans="1:11" s="120" customFormat="1" ht="12.75" x14ac:dyDescent="0.2">
      <c r="A8" s="118" t="s">
        <v>33</v>
      </c>
      <c r="B8" s="118" t="s">
        <v>35</v>
      </c>
      <c r="C8" s="92">
        <f>År1_Delmål1!G8</f>
        <v>0</v>
      </c>
      <c r="D8" s="116"/>
      <c r="E8" s="92">
        <f>År1_Delmål1!C8</f>
        <v>0</v>
      </c>
      <c r="F8" s="117"/>
      <c r="G8" s="119"/>
      <c r="H8" s="117"/>
    </row>
    <row r="9" spans="1:11" s="123" customFormat="1" ht="12.75" x14ac:dyDescent="0.2">
      <c r="A9" s="151" t="s">
        <v>2</v>
      </c>
      <c r="B9" s="152"/>
      <c r="C9" s="18">
        <f>År1_Delmål1!G9</f>
        <v>0</v>
      </c>
      <c r="D9" s="116"/>
      <c r="E9" s="18">
        <f>År1_Delmål1!C9</f>
        <v>0</v>
      </c>
      <c r="F9" s="122"/>
      <c r="G9" s="121">
        <f>SUM(G7:G8)</f>
        <v>0</v>
      </c>
      <c r="H9" s="122"/>
    </row>
    <row r="10" spans="1:11" s="120" customFormat="1" ht="12.75" x14ac:dyDescent="0.2">
      <c r="A10" s="118" t="s">
        <v>36</v>
      </c>
      <c r="B10" s="118" t="s">
        <v>37</v>
      </c>
      <c r="C10" s="92">
        <f>År1_Delmål1!G10</f>
        <v>0</v>
      </c>
      <c r="D10" s="116"/>
      <c r="E10" s="92">
        <f>År1_Delmål1!C10</f>
        <v>0</v>
      </c>
      <c r="F10" s="117"/>
      <c r="G10" s="119"/>
      <c r="H10" s="117"/>
    </row>
    <row r="11" spans="1:11" s="120" customFormat="1" ht="12.75" x14ac:dyDescent="0.2">
      <c r="A11" s="118" t="s">
        <v>36</v>
      </c>
      <c r="B11" s="118" t="s">
        <v>38</v>
      </c>
      <c r="C11" s="92">
        <f>År1_Delmål1!G11</f>
        <v>0</v>
      </c>
      <c r="D11" s="116"/>
      <c r="E11" s="92">
        <f>År1_Delmål1!C11</f>
        <v>0</v>
      </c>
      <c r="F11" s="117"/>
      <c r="G11" s="119"/>
      <c r="H11" s="117"/>
    </row>
    <row r="12" spans="1:11" s="120" customFormat="1" ht="12.75" x14ac:dyDescent="0.2">
      <c r="A12" s="118" t="s">
        <v>36</v>
      </c>
      <c r="B12" s="118" t="s">
        <v>39</v>
      </c>
      <c r="C12" s="92">
        <f>År1_Delmål1!G12</f>
        <v>0</v>
      </c>
      <c r="D12" s="116"/>
      <c r="E12" s="92">
        <f>År1_Delmål1!C12</f>
        <v>0</v>
      </c>
      <c r="F12" s="117"/>
      <c r="G12" s="119"/>
      <c r="H12" s="117"/>
    </row>
    <row r="13" spans="1:11" s="120" customFormat="1" ht="12.75" x14ac:dyDescent="0.2">
      <c r="A13" s="151" t="s">
        <v>4</v>
      </c>
      <c r="B13" s="152"/>
      <c r="C13" s="18">
        <f>År1_Delmål1!G13</f>
        <v>0</v>
      </c>
      <c r="D13" s="116"/>
      <c r="E13" s="18">
        <f>År1_Delmål1!C13</f>
        <v>0</v>
      </c>
      <c r="F13" s="117"/>
      <c r="G13" s="121">
        <f>SUM(G10:G12)</f>
        <v>0</v>
      </c>
      <c r="H13" s="117"/>
      <c r="K13" s="135" t="e">
        <f>SUM(G10/G13)</f>
        <v>#DIV/0!</v>
      </c>
    </row>
    <row r="14" spans="1:11" ht="15.75" x14ac:dyDescent="0.25">
      <c r="A14" s="124" t="s">
        <v>5</v>
      </c>
      <c r="B14" s="110" t="s">
        <v>3</v>
      </c>
      <c r="C14" s="3"/>
      <c r="D14" s="116"/>
      <c r="E14" s="3"/>
      <c r="F14" s="110" t="s">
        <v>3</v>
      </c>
      <c r="H14" s="110"/>
    </row>
    <row r="15" spans="1:11" ht="15.75" x14ac:dyDescent="0.25">
      <c r="A15" s="93" t="s">
        <v>6</v>
      </c>
      <c r="C15" s="16"/>
      <c r="D15" s="116"/>
      <c r="E15" s="16"/>
      <c r="F15" s="110"/>
      <c r="G15" s="113" t="s">
        <v>32</v>
      </c>
      <c r="H15" s="110"/>
    </row>
    <row r="16" spans="1:11" s="126" customFormat="1" ht="12.75" x14ac:dyDescent="0.2">
      <c r="A16" s="114" t="s">
        <v>31</v>
      </c>
      <c r="B16" s="114" t="s">
        <v>7</v>
      </c>
      <c r="C16" s="15" t="str">
        <f>År1_Delmål1!G16</f>
        <v>Budsjett 2028</v>
      </c>
      <c r="D16" s="116"/>
      <c r="E16" s="15" t="str">
        <f>År1_Delmål1!C16</f>
        <v>Budsjett 2027</v>
      </c>
      <c r="F16" s="125"/>
      <c r="G16" s="115" t="s">
        <v>123</v>
      </c>
      <c r="H16" s="116"/>
    </row>
    <row r="17" spans="1:8" s="116" customFormat="1" ht="12.75" x14ac:dyDescent="0.2">
      <c r="A17" s="127" t="s">
        <v>24</v>
      </c>
      <c r="B17" s="118" t="s">
        <v>8</v>
      </c>
      <c r="C17" s="92">
        <f>År1_Delmål1!G17</f>
        <v>0</v>
      </c>
      <c r="E17" s="92">
        <f>År1_Delmål1!C17</f>
        <v>0</v>
      </c>
      <c r="F17" s="117"/>
      <c r="G17" s="128"/>
    </row>
    <row r="18" spans="1:8" s="116" customFormat="1" ht="12.75" x14ac:dyDescent="0.2">
      <c r="A18" s="127" t="s">
        <v>25</v>
      </c>
      <c r="B18" s="118" t="s">
        <v>9</v>
      </c>
      <c r="C18" s="92">
        <f>År1_Delmål1!G18</f>
        <v>0</v>
      </c>
      <c r="E18" s="92">
        <f>År1_Delmål1!C18</f>
        <v>0</v>
      </c>
      <c r="F18" s="117"/>
      <c r="G18" s="128"/>
    </row>
    <row r="19" spans="1:8" s="116" customFormat="1" ht="12.75" x14ac:dyDescent="0.2">
      <c r="A19" s="127" t="s">
        <v>26</v>
      </c>
      <c r="B19" s="118" t="s">
        <v>10</v>
      </c>
      <c r="C19" s="92">
        <f>År1_Delmål1!G19</f>
        <v>0</v>
      </c>
      <c r="E19" s="92">
        <f>År1_Delmål1!C19</f>
        <v>0</v>
      </c>
      <c r="F19" s="117"/>
      <c r="G19" s="128"/>
    </row>
    <row r="20" spans="1:8" s="116" customFormat="1" ht="12.75" x14ac:dyDescent="0.2">
      <c r="A20" s="127" t="s">
        <v>16</v>
      </c>
      <c r="B20" s="118" t="s">
        <v>27</v>
      </c>
      <c r="C20" s="92">
        <f>År1_Delmål1!G20</f>
        <v>0</v>
      </c>
      <c r="E20" s="92">
        <f>År1_Delmål1!C20</f>
        <v>0</v>
      </c>
      <c r="F20" s="117"/>
      <c r="G20" s="128"/>
    </row>
    <row r="21" spans="1:8" s="117" customFormat="1" ht="12.75" x14ac:dyDescent="0.2">
      <c r="A21" s="127" t="s">
        <v>28</v>
      </c>
      <c r="B21" s="118" t="s">
        <v>11</v>
      </c>
      <c r="C21" s="92">
        <f>År1_Delmål1!G21</f>
        <v>0</v>
      </c>
      <c r="D21" s="116"/>
      <c r="E21" s="92">
        <f>År1_Delmål1!C21</f>
        <v>0</v>
      </c>
      <c r="G21" s="128"/>
      <c r="H21" s="116"/>
    </row>
    <row r="22" spans="1:8" s="116" customFormat="1" ht="12.75" x14ac:dyDescent="0.2">
      <c r="A22" s="127" t="s">
        <v>29</v>
      </c>
      <c r="B22" s="118" t="s">
        <v>12</v>
      </c>
      <c r="C22" s="92">
        <f>År1_Delmål1!G22</f>
        <v>0</v>
      </c>
      <c r="E22" s="92">
        <f>År1_Delmål1!C22</f>
        <v>0</v>
      </c>
      <c r="F22" s="117"/>
      <c r="G22" s="128"/>
    </row>
    <row r="23" spans="1:8" s="116" customFormat="1" ht="12.75" x14ac:dyDescent="0.2">
      <c r="A23" s="127" t="s">
        <v>30</v>
      </c>
      <c r="B23" s="118" t="s">
        <v>13</v>
      </c>
      <c r="C23" s="92">
        <f>År1_Delmål1!G23</f>
        <v>0</v>
      </c>
      <c r="E23" s="92">
        <f>År1_Delmål1!C23</f>
        <v>0</v>
      </c>
      <c r="F23" s="117"/>
      <c r="G23" s="128"/>
    </row>
    <row r="24" spans="1:8" s="116" customFormat="1" ht="12.75" x14ac:dyDescent="0.2">
      <c r="A24" s="153" t="s">
        <v>42</v>
      </c>
      <c r="B24" s="153"/>
      <c r="C24" s="22">
        <f>År1_Delmål1!G24</f>
        <v>0</v>
      </c>
      <c r="E24" s="22">
        <f>År1_Delmål1!C24</f>
        <v>0</v>
      </c>
      <c r="F24" s="117"/>
      <c r="G24" s="129">
        <f>SUM(G17:G23)</f>
        <v>0</v>
      </c>
    </row>
    <row r="25" spans="1:8" s="116" customFormat="1" ht="12.75" x14ac:dyDescent="0.2">
      <c r="A25" s="114" t="s">
        <v>31</v>
      </c>
      <c r="B25" s="114" t="s">
        <v>14</v>
      </c>
      <c r="C25" s="15" t="str">
        <f>År1_Delmål1!G25</f>
        <v>Budsjett 2028</v>
      </c>
      <c r="E25" s="15" t="str">
        <f>År1_Delmål1!C25</f>
        <v>Budsjett 2027</v>
      </c>
      <c r="F25" s="125"/>
      <c r="G25" s="115" t="s">
        <v>123</v>
      </c>
    </row>
    <row r="26" spans="1:8" s="120" customFormat="1" ht="12.75" x14ac:dyDescent="0.2">
      <c r="A26" s="118" t="s">
        <v>17</v>
      </c>
      <c r="B26" s="118" t="s">
        <v>15</v>
      </c>
      <c r="C26" s="92">
        <f>År1_Delmål1!G26</f>
        <v>0</v>
      </c>
      <c r="D26" s="116"/>
      <c r="E26" s="92">
        <f>År1_Delmål1!C26</f>
        <v>0</v>
      </c>
      <c r="F26" s="117"/>
      <c r="G26" s="128"/>
      <c r="H26" s="116"/>
    </row>
    <row r="27" spans="1:8" s="116" customFormat="1" ht="12.75" x14ac:dyDescent="0.2">
      <c r="A27" s="118" t="s">
        <v>18</v>
      </c>
      <c r="B27" s="118" t="s">
        <v>19</v>
      </c>
      <c r="C27" s="92">
        <f>År1_Delmål1!G27</f>
        <v>0</v>
      </c>
      <c r="E27" s="92">
        <f>År1_Delmål1!C27</f>
        <v>0</v>
      </c>
      <c r="F27" s="117"/>
      <c r="G27" s="128"/>
    </row>
    <row r="28" spans="1:8" s="122" customFormat="1" ht="12.75" x14ac:dyDescent="0.2">
      <c r="A28" s="118" t="s">
        <v>20</v>
      </c>
      <c r="B28" s="118" t="s">
        <v>21</v>
      </c>
      <c r="C28" s="92">
        <f>År1_Delmål1!G28</f>
        <v>0</v>
      </c>
      <c r="D28" s="116"/>
      <c r="E28" s="92">
        <f>År1_Delmål1!C28</f>
        <v>0</v>
      </c>
      <c r="F28" s="117"/>
      <c r="G28" s="128"/>
      <c r="H28" s="116"/>
    </row>
    <row r="29" spans="1:8" s="116" customFormat="1" ht="12.75" x14ac:dyDescent="0.2">
      <c r="A29" s="118" t="s">
        <v>22</v>
      </c>
      <c r="B29" s="118" t="s">
        <v>23</v>
      </c>
      <c r="C29" s="92">
        <f>År1_Delmål1!G29</f>
        <v>0</v>
      </c>
      <c r="E29" s="92">
        <f>År1_Delmål1!C29</f>
        <v>0</v>
      </c>
      <c r="F29" s="117"/>
      <c r="G29" s="128"/>
    </row>
    <row r="30" spans="1:8" s="116" customFormat="1" ht="12.75" x14ac:dyDescent="0.2">
      <c r="A30" s="118" t="s">
        <v>22</v>
      </c>
      <c r="B30" s="130" t="s">
        <v>45</v>
      </c>
      <c r="C30" s="92">
        <f>År1_Delmål1!G30</f>
        <v>0</v>
      </c>
      <c r="E30" s="92">
        <f>År1_Delmål1!C30</f>
        <v>0</v>
      </c>
      <c r="F30" s="117"/>
      <c r="G30" s="128"/>
    </row>
    <row r="31" spans="1:8" ht="15.75" thickBot="1" x14ac:dyDescent="0.25">
      <c r="A31" s="154" t="s">
        <v>40</v>
      </c>
      <c r="B31" s="155"/>
      <c r="C31" s="20">
        <f>År1_Delmål1!G31</f>
        <v>0</v>
      </c>
      <c r="D31" s="116"/>
      <c r="E31" s="20">
        <f>År1_Delmål1!C31</f>
        <v>0</v>
      </c>
      <c r="F31" s="117"/>
      <c r="G31" s="131">
        <f>SUM(G26:G30)</f>
        <v>0</v>
      </c>
      <c r="H31" s="116"/>
    </row>
    <row r="32" spans="1:8" ht="16.5" thickBot="1" x14ac:dyDescent="0.3">
      <c r="A32" s="148" t="s">
        <v>46</v>
      </c>
      <c r="B32" s="149"/>
      <c r="C32" s="21">
        <f>År1_Delmål1!G32</f>
        <v>0</v>
      </c>
      <c r="D32" s="116"/>
      <c r="E32" s="21">
        <f>År1_Delmål1!C32</f>
        <v>0</v>
      </c>
      <c r="F32" s="110"/>
      <c r="G32" s="132">
        <f>SUM(G24-G31)</f>
        <v>0</v>
      </c>
      <c r="H32" s="116"/>
    </row>
    <row r="33" spans="6:8" x14ac:dyDescent="0.2">
      <c r="F33" s="110"/>
      <c r="H33" s="116"/>
    </row>
    <row r="34" spans="6:8" x14ac:dyDescent="0.2">
      <c r="F34" s="110"/>
    </row>
    <row r="35" spans="6:8" x14ac:dyDescent="0.2">
      <c r="F35" s="110"/>
    </row>
  </sheetData>
  <sheetProtection sheet="1"/>
  <mergeCells count="6">
    <mergeCell ref="A32:B32"/>
    <mergeCell ref="C2:H2"/>
    <mergeCell ref="A9:B9"/>
    <mergeCell ref="A13:B13"/>
    <mergeCell ref="A24:B24"/>
    <mergeCell ref="A31:B31"/>
  </mergeCells>
  <pageMargins left="0.78740157499999996" right="0.78740157499999996" top="0.984251969" bottom="0.984251969" header="0.5" footer="0.5"/>
  <pageSetup paperSize="9" scale="94"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37"/>
  <sheetViews>
    <sheetView workbookViewId="0">
      <selection activeCell="C19" sqref="C19"/>
    </sheetView>
  </sheetViews>
  <sheetFormatPr baseColWidth="10" defaultColWidth="11.42578125" defaultRowHeight="12.75" x14ac:dyDescent="0.2"/>
  <cols>
    <col min="1" max="1" width="30.140625" bestFit="1" customWidth="1"/>
    <col min="2" max="2" width="25" bestFit="1" customWidth="1"/>
    <col min="3" max="3" width="10.85546875" bestFit="1" customWidth="1"/>
  </cols>
  <sheetData>
    <row r="1" spans="1:4" ht="18.75" x14ac:dyDescent="0.3">
      <c r="A1" s="146" t="s">
        <v>47</v>
      </c>
      <c r="B1" s="146"/>
      <c r="C1" s="146"/>
      <c r="D1" s="146"/>
    </row>
    <row r="3" spans="1:4" ht="18.75" x14ac:dyDescent="0.3">
      <c r="A3" s="147" t="s">
        <v>1</v>
      </c>
      <c r="B3" s="147"/>
      <c r="C3" s="147"/>
    </row>
    <row r="4" spans="1:4" x14ac:dyDescent="0.2">
      <c r="A4" t="s">
        <v>48</v>
      </c>
      <c r="B4" s="104" t="str">
        <f>År2_Delmål2!B8</f>
        <v>Omløpsmidler</v>
      </c>
      <c r="C4" s="104">
        <f>År2_Delmål2!C8</f>
        <v>0</v>
      </c>
    </row>
    <row r="5" spans="1:4" x14ac:dyDescent="0.2">
      <c r="A5" t="s">
        <v>49</v>
      </c>
      <c r="B5" s="104" t="str">
        <f>År2_Delmål2!B12</f>
        <v>Kortsiktig gjeld</v>
      </c>
      <c r="C5" s="104">
        <f>År2_Delmål2!C12</f>
        <v>0</v>
      </c>
    </row>
    <row r="6" spans="1:4" x14ac:dyDescent="0.2">
      <c r="A6" t="s">
        <v>50</v>
      </c>
      <c r="B6" t="str">
        <f>År2_Delmål2!B10</f>
        <v>Egenkapital</v>
      </c>
      <c r="C6" s="104">
        <f>År2_Delmål2!C10</f>
        <v>0</v>
      </c>
    </row>
    <row r="7" spans="1:4" x14ac:dyDescent="0.2">
      <c r="A7" t="s">
        <v>51</v>
      </c>
      <c r="B7" t="str">
        <f>År2_Delmål2!A9</f>
        <v>Sum eiendeler</v>
      </c>
      <c r="C7" s="104">
        <f>År2_Delmål2!C9</f>
        <v>0</v>
      </c>
    </row>
    <row r="8" spans="1:4" x14ac:dyDescent="0.2">
      <c r="A8" t="s">
        <v>52</v>
      </c>
      <c r="B8" t="str">
        <f>År2_Delmål2!A13</f>
        <v>Sum gjeld og egenkapital</v>
      </c>
      <c r="C8" s="104">
        <f>År2_Delmål2!E13</f>
        <v>0</v>
      </c>
    </row>
    <row r="10" spans="1:4" ht="18.75" x14ac:dyDescent="0.3">
      <c r="A10" s="147" t="s">
        <v>53</v>
      </c>
      <c r="B10" s="147"/>
      <c r="C10" s="147"/>
    </row>
    <row r="11" spans="1:4" x14ac:dyDescent="0.2">
      <c r="A11" t="s">
        <v>42</v>
      </c>
      <c r="B11" t="str">
        <f>År2_Delmål2!A24</f>
        <v>Sum salgs- og driftsinntekter</v>
      </c>
      <c r="C11" s="104">
        <f>År2_Delmål2!C24</f>
        <v>0</v>
      </c>
    </row>
    <row r="12" spans="1:4" x14ac:dyDescent="0.2">
      <c r="A12" s="103" t="s">
        <v>15</v>
      </c>
      <c r="B12" s="103" t="str">
        <f>År2_Delmål2!B26</f>
        <v>Varekostnad</v>
      </c>
      <c r="C12" s="102">
        <f>-År2_Delmål2!C26</f>
        <v>0</v>
      </c>
    </row>
    <row r="13" spans="1:4" x14ac:dyDescent="0.2">
      <c r="A13" s="103" t="s">
        <v>19</v>
      </c>
      <c r="B13" s="103" t="str">
        <f>År2_Delmål2!B27</f>
        <v>Lønns- og personalkostnad</v>
      </c>
      <c r="C13" s="102">
        <f>-År2_Delmål2!C27</f>
        <v>0</v>
      </c>
    </row>
    <row r="14" spans="1:4" x14ac:dyDescent="0.2">
      <c r="A14" s="103" t="s">
        <v>21</v>
      </c>
      <c r="B14" s="103" t="str">
        <f>År2_Delmål2!B28</f>
        <v>Andre driftsk./avskrivning</v>
      </c>
      <c r="C14" s="102">
        <f>-År2_Delmål2!C28</f>
        <v>0</v>
      </c>
    </row>
    <row r="15" spans="1:4" ht="14.25" x14ac:dyDescent="0.2">
      <c r="A15" s="101" t="s">
        <v>54</v>
      </c>
      <c r="B15" s="101"/>
      <c r="C15" s="100">
        <f>SUM(C11+C12+C13+C14)</f>
        <v>0</v>
      </c>
    </row>
    <row r="16" spans="1:4" x14ac:dyDescent="0.2">
      <c r="A16" t="s">
        <v>42</v>
      </c>
      <c r="B16" t="str">
        <f>År2_Delmål2!A24</f>
        <v>Sum salgs- og driftsinntekter</v>
      </c>
      <c r="C16" s="104">
        <f>År2_Delmål2!E24</f>
        <v>0</v>
      </c>
    </row>
    <row r="17" spans="1:3" x14ac:dyDescent="0.2">
      <c r="A17" t="s">
        <v>23</v>
      </c>
      <c r="B17" s="104" t="str">
        <f>År2_Delmål2!B29</f>
        <v>Finans og ekstraordinære</v>
      </c>
      <c r="C17" s="104">
        <f>IF(År2_Delmål2!C29&gt;0,0,-År2_Delmål2!C29)</f>
        <v>0</v>
      </c>
    </row>
    <row r="18" spans="1:3" x14ac:dyDescent="0.2">
      <c r="A18" s="103" t="s">
        <v>46</v>
      </c>
      <c r="B18" s="103" t="str">
        <f>År2_Delmål2!A32</f>
        <v>Resultat etter skatt</v>
      </c>
      <c r="C18" s="102">
        <f>År2_Delmål2!C32</f>
        <v>0</v>
      </c>
    </row>
    <row r="19" spans="1:3" x14ac:dyDescent="0.2">
      <c r="A19" s="103" t="s">
        <v>45</v>
      </c>
      <c r="B19" s="103" t="str">
        <f>År2_Delmål2!B30</f>
        <v>Skattekostnad</v>
      </c>
      <c r="C19" s="102">
        <f>-År2_Delmål2!C30</f>
        <v>0</v>
      </c>
    </row>
    <row r="20" spans="1:3" ht="14.25" x14ac:dyDescent="0.2">
      <c r="A20" s="101" t="s">
        <v>55</v>
      </c>
      <c r="B20" s="101"/>
      <c r="C20" s="100">
        <f>C18+C19</f>
        <v>0</v>
      </c>
    </row>
    <row r="21" spans="1:3" x14ac:dyDescent="0.2">
      <c r="A21" s="103" t="s">
        <v>46</v>
      </c>
      <c r="B21" s="103" t="str">
        <f>År2_Delmål2!A32</f>
        <v>Resultat etter skatt</v>
      </c>
      <c r="C21" s="102">
        <f>År2_Delmål2!E32</f>
        <v>0</v>
      </c>
    </row>
    <row r="22" spans="1:3" x14ac:dyDescent="0.2">
      <c r="A22" s="103" t="s">
        <v>45</v>
      </c>
      <c r="B22" s="103" t="str">
        <f>År2_Delmål2!B30</f>
        <v>Skattekostnad</v>
      </c>
      <c r="C22" s="102">
        <f>-År2_Delmål2!E30</f>
        <v>0</v>
      </c>
    </row>
    <row r="23" spans="1:3" ht="14.25" x14ac:dyDescent="0.2">
      <c r="A23" s="101" t="s">
        <v>56</v>
      </c>
      <c r="B23" s="101"/>
      <c r="C23" s="100">
        <f>SUM(C21+C22)</f>
        <v>0</v>
      </c>
    </row>
    <row r="25" spans="1:3" ht="18.75" x14ac:dyDescent="0.3">
      <c r="A25" s="147" t="s">
        <v>57</v>
      </c>
      <c r="B25" s="147"/>
      <c r="C25" s="147"/>
    </row>
    <row r="26" spans="1:3" x14ac:dyDescent="0.2">
      <c r="A26" t="s">
        <v>42</v>
      </c>
      <c r="B26" t="str">
        <f>År2_Delmål2!A24</f>
        <v>Sum salgs- og driftsinntekter</v>
      </c>
      <c r="C26" s="104">
        <f>År2_Delmål2!G24</f>
        <v>0</v>
      </c>
    </row>
    <row r="27" spans="1:3" x14ac:dyDescent="0.2">
      <c r="A27" s="103" t="s">
        <v>15</v>
      </c>
      <c r="B27" s="103" t="str">
        <f>År2_Delmål2!B26</f>
        <v>Varekostnad</v>
      </c>
      <c r="C27" s="102">
        <f>-År2_Delmål2!G26</f>
        <v>0</v>
      </c>
    </row>
    <row r="28" spans="1:3" x14ac:dyDescent="0.2">
      <c r="A28" s="103" t="s">
        <v>19</v>
      </c>
      <c r="B28" s="103" t="str">
        <f>År2_Delmål2!B27</f>
        <v>Lønns- og personalkostnad</v>
      </c>
      <c r="C28" s="102">
        <f>-År2_Delmål2!G27</f>
        <v>0</v>
      </c>
    </row>
    <row r="29" spans="1:3" x14ac:dyDescent="0.2">
      <c r="A29" s="103" t="s">
        <v>21</v>
      </c>
      <c r="B29" s="103" t="str">
        <f>År2_Delmål2!B28</f>
        <v>Andre driftsk./avskrivning</v>
      </c>
      <c r="C29" s="102">
        <f>-År2_Delmål2!G28</f>
        <v>0</v>
      </c>
    </row>
    <row r="30" spans="1:3" ht="14.25" x14ac:dyDescent="0.2">
      <c r="A30" s="101" t="s">
        <v>54</v>
      </c>
      <c r="B30" s="101"/>
      <c r="C30" s="100">
        <f>SUM(C26+C27+C28+C29)</f>
        <v>0</v>
      </c>
    </row>
    <row r="31" spans="1:3" x14ac:dyDescent="0.2">
      <c r="A31" t="s">
        <v>23</v>
      </c>
      <c r="B31" t="str">
        <f>År2_Delmål2!B29</f>
        <v>Finans og ekstraordinære</v>
      </c>
      <c r="C31" s="104">
        <f>IF(År2_Delmål2!G29&gt;0,0,-År2_Delmål2!G29)</f>
        <v>0</v>
      </c>
    </row>
    <row r="32" spans="1:3" x14ac:dyDescent="0.2">
      <c r="A32" s="103" t="s">
        <v>46</v>
      </c>
      <c r="B32" s="103" t="str">
        <f>År2_Delmål2!A32</f>
        <v>Resultat etter skatt</v>
      </c>
      <c r="C32" s="102">
        <f>År2_Delmål2!G32</f>
        <v>0</v>
      </c>
    </row>
    <row r="33" spans="1:3" x14ac:dyDescent="0.2">
      <c r="A33" s="103" t="s">
        <v>45</v>
      </c>
      <c r="B33" s="103" t="str">
        <f>År2_Delmål2!B30</f>
        <v>Skattekostnad</v>
      </c>
      <c r="C33" s="102">
        <f>-År2_Delmål2!G30</f>
        <v>0</v>
      </c>
    </row>
    <row r="34" spans="1:3" ht="14.25" x14ac:dyDescent="0.2">
      <c r="A34" s="101" t="s">
        <v>55</v>
      </c>
      <c r="B34" s="101"/>
      <c r="C34" s="100">
        <f>C32+C33</f>
        <v>0</v>
      </c>
    </row>
    <row r="36" spans="1:3" ht="18.75" x14ac:dyDescent="0.3">
      <c r="A36" s="147" t="s">
        <v>58</v>
      </c>
      <c r="B36" s="147"/>
      <c r="C36" s="147"/>
    </row>
    <row r="37" spans="1:3" ht="15" x14ac:dyDescent="0.25">
      <c r="A37" s="95" t="s">
        <v>59</v>
      </c>
      <c r="B37" s="104" t="str">
        <f>År2_Delmål2!A32</f>
        <v>Resultat etter skatt</v>
      </c>
      <c r="C37" s="104">
        <f>År2_Delmål2!D32</f>
        <v>0</v>
      </c>
    </row>
  </sheetData>
  <sheetProtection sheet="1" objects="1" scenarios="1"/>
  <mergeCells count="5">
    <mergeCell ref="A1:D1"/>
    <mergeCell ref="A3:C3"/>
    <mergeCell ref="A10:C10"/>
    <mergeCell ref="A25:C25"/>
    <mergeCell ref="A36:C3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5"/>
  <sheetViews>
    <sheetView showGridLines="0" zoomScaleNormal="100" workbookViewId="0">
      <selection activeCell="K14" sqref="K14"/>
    </sheetView>
  </sheetViews>
  <sheetFormatPr baseColWidth="10" defaultColWidth="9.140625" defaultRowHeight="15" x14ac:dyDescent="0.2"/>
  <cols>
    <col min="1" max="1" width="12.85546875" style="110" customWidth="1"/>
    <col min="2" max="2" width="37.28515625" style="110" bestFit="1" customWidth="1"/>
    <col min="3" max="3" width="12.140625" style="109" bestFit="1" customWidth="1"/>
    <col min="4" max="4" width="12.5703125" style="109" bestFit="1" customWidth="1"/>
    <col min="5" max="5" width="12.140625" style="109" bestFit="1" customWidth="1"/>
    <col min="6" max="6" width="9.140625" style="109" customWidth="1"/>
    <col min="7" max="7" width="12" style="110" bestFit="1" customWidth="1"/>
    <col min="8" max="8" width="14.28515625" style="109" customWidth="1"/>
    <col min="9" max="16384" width="9.140625" style="110"/>
  </cols>
  <sheetData>
    <row r="1" spans="1:11" ht="15.75" x14ac:dyDescent="0.25">
      <c r="A1" s="93" t="s">
        <v>44</v>
      </c>
      <c r="B1" s="109"/>
      <c r="F1" s="110"/>
      <c r="G1" s="109"/>
      <c r="H1" s="110"/>
    </row>
    <row r="2" spans="1:11" ht="15.75" x14ac:dyDescent="0.25">
      <c r="A2" s="93" t="s">
        <v>115</v>
      </c>
      <c r="B2" s="111"/>
      <c r="C2" s="150" t="s">
        <v>0</v>
      </c>
      <c r="D2" s="150"/>
      <c r="E2" s="150"/>
      <c r="F2" s="150"/>
      <c r="G2" s="150"/>
      <c r="H2" s="150"/>
    </row>
    <row r="3" spans="1:11" ht="15.75" x14ac:dyDescent="0.25">
      <c r="A3" s="93"/>
      <c r="B3" s="111"/>
      <c r="C3" s="93"/>
      <c r="F3" s="110"/>
      <c r="G3" s="109"/>
      <c r="H3" s="112" t="s">
        <v>43</v>
      </c>
    </row>
    <row r="4" spans="1:11" ht="15.75" x14ac:dyDescent="0.25">
      <c r="A4" s="93"/>
      <c r="C4" s="111"/>
    </row>
    <row r="5" spans="1:11" ht="15.75" x14ac:dyDescent="0.25">
      <c r="A5" s="93" t="s">
        <v>1</v>
      </c>
      <c r="B5" s="109"/>
      <c r="C5" s="113"/>
      <c r="D5" s="91" t="s">
        <v>116</v>
      </c>
      <c r="F5" s="110"/>
      <c r="G5" s="113"/>
      <c r="H5" s="110"/>
    </row>
    <row r="6" spans="1:11" s="117" customFormat="1" ht="12.75" x14ac:dyDescent="0.2">
      <c r="A6" s="114" t="s">
        <v>31</v>
      </c>
      <c r="B6" s="114" t="s">
        <v>41</v>
      </c>
      <c r="C6" s="15" t="str">
        <f>År2_Delmål2!G6</f>
        <v>Budsjett 2029</v>
      </c>
      <c r="D6" s="116"/>
      <c r="E6" s="15" t="str">
        <f>År2_Delmål2!C6</f>
        <v>Budsjett 2028</v>
      </c>
      <c r="G6" s="116"/>
    </row>
    <row r="7" spans="1:11" s="120" customFormat="1" ht="12.75" x14ac:dyDescent="0.2">
      <c r="A7" s="118" t="s">
        <v>33</v>
      </c>
      <c r="B7" s="118" t="s">
        <v>34</v>
      </c>
      <c r="C7" s="92">
        <f>År2_Delmål2!G7</f>
        <v>0</v>
      </c>
      <c r="D7" s="116"/>
      <c r="E7" s="92">
        <f>År2_Delmål2!C7</f>
        <v>0</v>
      </c>
      <c r="F7" s="117"/>
      <c r="G7" s="116"/>
      <c r="H7" s="117"/>
    </row>
    <row r="8" spans="1:11" s="120" customFormat="1" ht="12.75" x14ac:dyDescent="0.2">
      <c r="A8" s="118" t="s">
        <v>33</v>
      </c>
      <c r="B8" s="118" t="s">
        <v>35</v>
      </c>
      <c r="C8" s="92">
        <f>År2_Delmål2!G8</f>
        <v>0</v>
      </c>
      <c r="D8" s="116"/>
      <c r="E8" s="92">
        <f>År2_Delmål2!C8</f>
        <v>0</v>
      </c>
      <c r="F8" s="117"/>
      <c r="G8" s="116"/>
      <c r="H8" s="117"/>
    </row>
    <row r="9" spans="1:11" s="123" customFormat="1" ht="12.75" x14ac:dyDescent="0.2">
      <c r="A9" s="151" t="s">
        <v>2</v>
      </c>
      <c r="B9" s="152"/>
      <c r="C9" s="18">
        <f>År2_Delmål2!G9</f>
        <v>0</v>
      </c>
      <c r="D9" s="116"/>
      <c r="E9" s="18">
        <f>År2_Delmål2!C9</f>
        <v>0</v>
      </c>
      <c r="F9" s="122"/>
      <c r="G9" s="116"/>
      <c r="H9" s="122"/>
    </row>
    <row r="10" spans="1:11" s="120" customFormat="1" ht="12.75" x14ac:dyDescent="0.2">
      <c r="A10" s="118" t="s">
        <v>36</v>
      </c>
      <c r="B10" s="118" t="s">
        <v>37</v>
      </c>
      <c r="C10" s="92">
        <f>År2_Delmål2!G10</f>
        <v>0</v>
      </c>
      <c r="D10" s="116"/>
      <c r="E10" s="92">
        <f>År2_Delmål2!C10</f>
        <v>0</v>
      </c>
      <c r="F10" s="117"/>
      <c r="G10" s="116"/>
      <c r="H10" s="117"/>
    </row>
    <row r="11" spans="1:11" s="120" customFormat="1" ht="12.75" x14ac:dyDescent="0.2">
      <c r="A11" s="118" t="s">
        <v>36</v>
      </c>
      <c r="B11" s="118" t="s">
        <v>38</v>
      </c>
      <c r="C11" s="92">
        <f>År2_Delmål2!G11</f>
        <v>0</v>
      </c>
      <c r="D11" s="116"/>
      <c r="E11" s="92">
        <f>År2_Delmål2!C11</f>
        <v>0</v>
      </c>
      <c r="F11" s="117"/>
      <c r="G11" s="116"/>
      <c r="H11" s="117"/>
    </row>
    <row r="12" spans="1:11" s="120" customFormat="1" ht="12.75" x14ac:dyDescent="0.2">
      <c r="A12" s="118" t="s">
        <v>36</v>
      </c>
      <c r="B12" s="118" t="s">
        <v>39</v>
      </c>
      <c r="C12" s="92">
        <f>År2_Delmål2!G12</f>
        <v>0</v>
      </c>
      <c r="D12" s="116"/>
      <c r="E12" s="92">
        <f>År2_Delmål2!C12</f>
        <v>0</v>
      </c>
      <c r="F12" s="117"/>
      <c r="G12" s="116"/>
      <c r="H12" s="117"/>
    </row>
    <row r="13" spans="1:11" s="120" customFormat="1" ht="12.75" x14ac:dyDescent="0.2">
      <c r="A13" s="151" t="s">
        <v>4</v>
      </c>
      <c r="B13" s="152"/>
      <c r="C13" s="18">
        <f>År2_Delmål2!G13</f>
        <v>0</v>
      </c>
      <c r="D13" s="116"/>
      <c r="E13" s="18">
        <f>År2_Delmål2!C13</f>
        <v>0</v>
      </c>
      <c r="F13" s="117"/>
      <c r="G13" s="116"/>
      <c r="H13" s="117"/>
      <c r="K13" s="134" t="e">
        <f>SUM(C10/C13)</f>
        <v>#DIV/0!</v>
      </c>
    </row>
    <row r="14" spans="1:11" ht="15.75" x14ac:dyDescent="0.25">
      <c r="A14" s="124" t="s">
        <v>5</v>
      </c>
      <c r="B14" s="110" t="s">
        <v>3</v>
      </c>
      <c r="C14" s="3"/>
      <c r="D14" s="116"/>
      <c r="E14" s="3"/>
      <c r="F14" s="110" t="s">
        <v>3</v>
      </c>
      <c r="G14" s="116"/>
      <c r="H14" s="110"/>
    </row>
    <row r="15" spans="1:11" ht="15.75" x14ac:dyDescent="0.25">
      <c r="A15" s="93" t="s">
        <v>6</v>
      </c>
      <c r="C15" s="16" t="str">
        <f>År2_Delmål2!G15</f>
        <v xml:space="preserve">Budsjett </v>
      </c>
      <c r="D15" s="116"/>
      <c r="E15" s="16"/>
      <c r="F15" s="110"/>
      <c r="G15" s="116"/>
      <c r="H15" s="110"/>
    </row>
    <row r="16" spans="1:11" s="126" customFormat="1" ht="12.75" x14ac:dyDescent="0.2">
      <c r="A16" s="114" t="s">
        <v>31</v>
      </c>
      <c r="B16" s="114" t="s">
        <v>7</v>
      </c>
      <c r="C16" s="15" t="str">
        <f>År2_Delmål2!G16</f>
        <v>Budsjett 2029</v>
      </c>
      <c r="D16" s="116"/>
      <c r="E16" s="15" t="str">
        <f>År2_Delmål2!C16</f>
        <v>Budsjett 2028</v>
      </c>
      <c r="F16" s="125"/>
      <c r="G16" s="116"/>
      <c r="H16" s="116"/>
    </row>
    <row r="17" spans="1:8" s="116" customFormat="1" ht="12.75" x14ac:dyDescent="0.2">
      <c r="A17" s="127" t="s">
        <v>24</v>
      </c>
      <c r="B17" s="118" t="s">
        <v>8</v>
      </c>
      <c r="C17" s="92">
        <f>År2_Delmål2!G17</f>
        <v>0</v>
      </c>
      <c r="E17" s="92">
        <f>År2_Delmål2!C17</f>
        <v>0</v>
      </c>
      <c r="F17" s="117"/>
    </row>
    <row r="18" spans="1:8" s="116" customFormat="1" ht="12.75" x14ac:dyDescent="0.2">
      <c r="A18" s="127" t="s">
        <v>25</v>
      </c>
      <c r="B18" s="118" t="s">
        <v>9</v>
      </c>
      <c r="C18" s="92">
        <f>År2_Delmål2!G18</f>
        <v>0</v>
      </c>
      <c r="E18" s="92">
        <f>År2_Delmål2!C18</f>
        <v>0</v>
      </c>
      <c r="F18" s="117"/>
    </row>
    <row r="19" spans="1:8" s="116" customFormat="1" ht="12.75" x14ac:dyDescent="0.2">
      <c r="A19" s="127" t="s">
        <v>26</v>
      </c>
      <c r="B19" s="118" t="s">
        <v>10</v>
      </c>
      <c r="C19" s="92">
        <f>År2_Delmål2!G19</f>
        <v>0</v>
      </c>
      <c r="E19" s="92">
        <f>År2_Delmål2!C19</f>
        <v>0</v>
      </c>
      <c r="F19" s="117"/>
    </row>
    <row r="20" spans="1:8" s="116" customFormat="1" ht="12.75" x14ac:dyDescent="0.2">
      <c r="A20" s="127" t="s">
        <v>16</v>
      </c>
      <c r="B20" s="118" t="s">
        <v>27</v>
      </c>
      <c r="C20" s="92">
        <f>År2_Delmål2!G20</f>
        <v>0</v>
      </c>
      <c r="E20" s="92">
        <f>År2_Delmål2!C20</f>
        <v>0</v>
      </c>
      <c r="F20" s="117"/>
    </row>
    <row r="21" spans="1:8" s="117" customFormat="1" ht="12.75" x14ac:dyDescent="0.2">
      <c r="A21" s="127" t="s">
        <v>28</v>
      </c>
      <c r="B21" s="118" t="s">
        <v>11</v>
      </c>
      <c r="C21" s="92">
        <f>År2_Delmål2!G21</f>
        <v>0</v>
      </c>
      <c r="D21" s="116"/>
      <c r="E21" s="92">
        <f>År2_Delmål2!C21</f>
        <v>0</v>
      </c>
      <c r="G21" s="116"/>
      <c r="H21" s="116"/>
    </row>
    <row r="22" spans="1:8" s="116" customFormat="1" ht="12.75" x14ac:dyDescent="0.2">
      <c r="A22" s="127" t="s">
        <v>29</v>
      </c>
      <c r="B22" s="118" t="s">
        <v>12</v>
      </c>
      <c r="C22" s="92">
        <f>År2_Delmål2!G22</f>
        <v>0</v>
      </c>
      <c r="E22" s="92">
        <f>År2_Delmål2!C22</f>
        <v>0</v>
      </c>
      <c r="F22" s="117"/>
    </row>
    <row r="23" spans="1:8" s="116" customFormat="1" ht="12.75" x14ac:dyDescent="0.2">
      <c r="A23" s="127" t="s">
        <v>30</v>
      </c>
      <c r="B23" s="118" t="s">
        <v>13</v>
      </c>
      <c r="C23" s="92">
        <f>År2_Delmål2!G23</f>
        <v>0</v>
      </c>
      <c r="E23" s="92">
        <f>År2_Delmål2!C23</f>
        <v>0</v>
      </c>
      <c r="F23" s="117"/>
    </row>
    <row r="24" spans="1:8" s="116" customFormat="1" ht="12.75" x14ac:dyDescent="0.2">
      <c r="A24" s="153" t="s">
        <v>42</v>
      </c>
      <c r="B24" s="153"/>
      <c r="C24" s="22">
        <f>År2_Delmål2!G24</f>
        <v>0</v>
      </c>
      <c r="E24" s="22">
        <f>År2_Delmål2!C24</f>
        <v>0</v>
      </c>
      <c r="F24" s="117"/>
    </row>
    <row r="25" spans="1:8" s="116" customFormat="1" ht="12.75" x14ac:dyDescent="0.2">
      <c r="A25" s="114" t="s">
        <v>31</v>
      </c>
      <c r="B25" s="114" t="s">
        <v>14</v>
      </c>
      <c r="C25" s="15" t="str">
        <f>År2_Delmål2!G25</f>
        <v>Budsjett 2029</v>
      </c>
      <c r="E25" s="15" t="str">
        <f>År2_Delmål2!C25</f>
        <v>Budsjett 2028</v>
      </c>
      <c r="F25" s="125"/>
    </row>
    <row r="26" spans="1:8" s="120" customFormat="1" ht="12.75" x14ac:dyDescent="0.2">
      <c r="A26" s="118" t="s">
        <v>17</v>
      </c>
      <c r="B26" s="118" t="s">
        <v>15</v>
      </c>
      <c r="C26" s="92">
        <f>År2_Delmål2!G26</f>
        <v>0</v>
      </c>
      <c r="D26" s="116"/>
      <c r="E26" s="92">
        <f>År2_Delmål2!C26</f>
        <v>0</v>
      </c>
      <c r="F26" s="117"/>
      <c r="G26" s="116"/>
      <c r="H26" s="116"/>
    </row>
    <row r="27" spans="1:8" s="116" customFormat="1" ht="12.75" x14ac:dyDescent="0.2">
      <c r="A27" s="118" t="s">
        <v>18</v>
      </c>
      <c r="B27" s="118" t="s">
        <v>19</v>
      </c>
      <c r="C27" s="92">
        <f>År2_Delmål2!G27</f>
        <v>0</v>
      </c>
      <c r="E27" s="92">
        <f>År2_Delmål2!C27</f>
        <v>0</v>
      </c>
      <c r="F27" s="117"/>
      <c r="G27" s="120"/>
    </row>
    <row r="28" spans="1:8" s="122" customFormat="1" ht="12.75" x14ac:dyDescent="0.2">
      <c r="A28" s="118" t="s">
        <v>20</v>
      </c>
      <c r="B28" s="118" t="s">
        <v>21</v>
      </c>
      <c r="C28" s="92">
        <f>År2_Delmål2!G28</f>
        <v>0</v>
      </c>
      <c r="D28" s="116"/>
      <c r="E28" s="92">
        <f>År2_Delmål2!C28</f>
        <v>0</v>
      </c>
      <c r="F28" s="117"/>
      <c r="G28" s="116"/>
      <c r="H28" s="116"/>
    </row>
    <row r="29" spans="1:8" s="116" customFormat="1" ht="12.75" x14ac:dyDescent="0.2">
      <c r="A29" s="118" t="s">
        <v>22</v>
      </c>
      <c r="B29" s="118" t="s">
        <v>23</v>
      </c>
      <c r="C29" s="92">
        <f>År2_Delmål2!G29</f>
        <v>0</v>
      </c>
      <c r="E29" s="92">
        <f>År2_Delmål2!C29</f>
        <v>0</v>
      </c>
      <c r="F29" s="117"/>
      <c r="G29" s="122"/>
    </row>
    <row r="30" spans="1:8" s="116" customFormat="1" ht="12.75" x14ac:dyDescent="0.2">
      <c r="A30" s="118" t="s">
        <v>22</v>
      </c>
      <c r="B30" s="130" t="s">
        <v>45</v>
      </c>
      <c r="C30" s="92">
        <f>År2_Delmål2!G30</f>
        <v>0</v>
      </c>
      <c r="E30" s="92">
        <f>År2_Delmål2!C30</f>
        <v>0</v>
      </c>
      <c r="F30" s="117"/>
    </row>
    <row r="31" spans="1:8" ht="15.75" thickBot="1" x14ac:dyDescent="0.25">
      <c r="A31" s="154" t="s">
        <v>40</v>
      </c>
      <c r="B31" s="155"/>
      <c r="C31" s="20">
        <f>År2_Delmål2!G31</f>
        <v>0</v>
      </c>
      <c r="D31" s="116"/>
      <c r="E31" s="20">
        <f>År2_Delmål2!C31</f>
        <v>0</v>
      </c>
      <c r="F31" s="117"/>
      <c r="G31" s="116"/>
      <c r="H31" s="116"/>
    </row>
    <row r="32" spans="1:8" ht="16.5" thickBot="1" x14ac:dyDescent="0.3">
      <c r="A32" s="148" t="s">
        <v>46</v>
      </c>
      <c r="B32" s="149"/>
      <c r="C32" s="21">
        <f>År2_Delmål2!G32</f>
        <v>0</v>
      </c>
      <c r="D32" s="116"/>
      <c r="E32" s="21">
        <f>År2_Delmål2!C32</f>
        <v>0</v>
      </c>
      <c r="F32" s="110"/>
      <c r="H32" s="116"/>
    </row>
    <row r="33" spans="6:8" x14ac:dyDescent="0.2">
      <c r="F33" s="110"/>
      <c r="H33" s="116"/>
    </row>
    <row r="34" spans="6:8" x14ac:dyDescent="0.2">
      <c r="F34" s="110"/>
    </row>
    <row r="35" spans="6:8" x14ac:dyDescent="0.2">
      <c r="F35" s="110"/>
    </row>
  </sheetData>
  <sheetProtection sheet="1"/>
  <mergeCells count="6">
    <mergeCell ref="A32:B32"/>
    <mergeCell ref="C2:H2"/>
    <mergeCell ref="A9:B9"/>
    <mergeCell ref="A13:B13"/>
    <mergeCell ref="A24:B24"/>
    <mergeCell ref="A31:B31"/>
  </mergeCells>
  <pageMargins left="0.78740157499999996" right="0.78740157499999996" top="0.984251969" bottom="0.984251969" header="0.5" footer="0.5"/>
  <pageSetup paperSize="9" scale="94"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37"/>
  <sheetViews>
    <sheetView workbookViewId="0">
      <selection activeCell="C22" sqref="C22"/>
    </sheetView>
  </sheetViews>
  <sheetFormatPr baseColWidth="10" defaultColWidth="11.42578125" defaultRowHeight="12.75" x14ac:dyDescent="0.2"/>
  <cols>
    <col min="1" max="1" width="30.140625" bestFit="1" customWidth="1"/>
    <col min="2" max="2" width="25" bestFit="1" customWidth="1"/>
    <col min="3" max="3" width="10.85546875" bestFit="1" customWidth="1"/>
  </cols>
  <sheetData>
    <row r="1" spans="1:4" ht="18.75" x14ac:dyDescent="0.3">
      <c r="A1" s="146" t="s">
        <v>47</v>
      </c>
      <c r="B1" s="146"/>
      <c r="C1" s="146"/>
      <c r="D1" s="146"/>
    </row>
    <row r="3" spans="1:4" ht="18.75" x14ac:dyDescent="0.3">
      <c r="A3" s="147" t="s">
        <v>1</v>
      </c>
      <c r="B3" s="147"/>
      <c r="C3" s="147"/>
    </row>
    <row r="4" spans="1:4" x14ac:dyDescent="0.2">
      <c r="A4" t="s">
        <v>48</v>
      </c>
      <c r="B4" s="104" t="str">
        <f>År3_Delmål3!B8</f>
        <v>Omløpsmidler</v>
      </c>
      <c r="C4" s="104">
        <f>År3_Delmål3!C8</f>
        <v>0</v>
      </c>
    </row>
    <row r="5" spans="1:4" x14ac:dyDescent="0.2">
      <c r="A5" t="s">
        <v>49</v>
      </c>
      <c r="B5" s="104" t="str">
        <f>År3_Delmål3!B12</f>
        <v>Kortsiktig gjeld</v>
      </c>
      <c r="C5" s="104">
        <f>År3_Delmål3!C12</f>
        <v>0</v>
      </c>
    </row>
    <row r="6" spans="1:4" x14ac:dyDescent="0.2">
      <c r="A6" t="s">
        <v>50</v>
      </c>
      <c r="B6" t="str">
        <f>År3_Delmål3!B10</f>
        <v>Egenkapital</v>
      </c>
      <c r="C6" s="104">
        <f>År3_Delmål3!C10</f>
        <v>0</v>
      </c>
    </row>
    <row r="7" spans="1:4" x14ac:dyDescent="0.2">
      <c r="A7" t="s">
        <v>51</v>
      </c>
      <c r="B7" t="str">
        <f>År3_Delmål3!A9</f>
        <v>Sum eiendeler</v>
      </c>
      <c r="C7" s="104">
        <f>År3_Delmål3!C9</f>
        <v>0</v>
      </c>
    </row>
    <row r="8" spans="1:4" x14ac:dyDescent="0.2">
      <c r="A8" t="s">
        <v>52</v>
      </c>
      <c r="B8" t="str">
        <f>År3_Delmål3!A13</f>
        <v>Sum gjeld og egenkapital</v>
      </c>
      <c r="C8" s="104">
        <f>År3_Delmål3!E13</f>
        <v>0</v>
      </c>
    </row>
    <row r="10" spans="1:4" ht="18.75" x14ac:dyDescent="0.3">
      <c r="A10" s="147" t="s">
        <v>53</v>
      </c>
      <c r="B10" s="147"/>
      <c r="C10" s="147"/>
    </row>
    <row r="11" spans="1:4" x14ac:dyDescent="0.2">
      <c r="A11" t="s">
        <v>42</v>
      </c>
      <c r="B11" t="str">
        <f>År3_Delmål3!A24</f>
        <v>Sum salgs- og driftsinntekter</v>
      </c>
      <c r="C11" s="104">
        <f>År3_Delmål3!C24</f>
        <v>0</v>
      </c>
    </row>
    <row r="12" spans="1:4" x14ac:dyDescent="0.2">
      <c r="A12" s="103" t="s">
        <v>15</v>
      </c>
      <c r="B12" s="103" t="str">
        <f>År3_Delmål3!B26</f>
        <v>Varekostnad</v>
      </c>
      <c r="C12" s="102">
        <f>-År3_Delmål3!C26</f>
        <v>0</v>
      </c>
    </row>
    <row r="13" spans="1:4" x14ac:dyDescent="0.2">
      <c r="A13" s="103" t="s">
        <v>19</v>
      </c>
      <c r="B13" s="103" t="str">
        <f>År3_Delmål3!B27</f>
        <v>Lønns- og personalkostnad</v>
      </c>
      <c r="C13" s="102">
        <f>-År3_Delmål3!C27</f>
        <v>0</v>
      </c>
    </row>
    <row r="14" spans="1:4" x14ac:dyDescent="0.2">
      <c r="A14" s="103" t="s">
        <v>21</v>
      </c>
      <c r="B14" s="103" t="str">
        <f>År3_Delmål3!B28</f>
        <v>Andre driftsk./avskrivning</v>
      </c>
      <c r="C14" s="102">
        <f>-År3_Delmål3!C28</f>
        <v>0</v>
      </c>
    </row>
    <row r="15" spans="1:4" ht="14.25" x14ac:dyDescent="0.2">
      <c r="A15" s="101" t="s">
        <v>54</v>
      </c>
      <c r="B15" s="101"/>
      <c r="C15" s="100">
        <f>SUM(C11+C12+C13+C14)</f>
        <v>0</v>
      </c>
    </row>
    <row r="16" spans="1:4" x14ac:dyDescent="0.2">
      <c r="A16" t="s">
        <v>42</v>
      </c>
      <c r="B16" t="str">
        <f>År3_Delmål3!A24</f>
        <v>Sum salgs- og driftsinntekter</v>
      </c>
      <c r="C16" s="104">
        <f>År3_Delmål3!E24</f>
        <v>0</v>
      </c>
    </row>
    <row r="17" spans="1:3" x14ac:dyDescent="0.2">
      <c r="A17" t="s">
        <v>23</v>
      </c>
      <c r="B17" s="104" t="str">
        <f>År3_Delmål3!B29</f>
        <v>Finans og ekstraordinære</v>
      </c>
      <c r="C17" s="104">
        <f>IF(År3_Delmål3!C29&gt;0,0,-År3_Delmål3!C29)</f>
        <v>0</v>
      </c>
    </row>
    <row r="18" spans="1:3" x14ac:dyDescent="0.2">
      <c r="A18" s="103" t="s">
        <v>46</v>
      </c>
      <c r="B18" s="103" t="str">
        <f>År3_Delmål3!A32</f>
        <v>Resultat etter skatt</v>
      </c>
      <c r="C18" s="102">
        <f>År3_Delmål3!C32</f>
        <v>0</v>
      </c>
    </row>
    <row r="19" spans="1:3" x14ac:dyDescent="0.2">
      <c r="A19" s="103" t="s">
        <v>45</v>
      </c>
      <c r="B19" s="103" t="str">
        <f>År3_Delmål3!B30</f>
        <v>Skattekostnad</v>
      </c>
      <c r="C19" s="102">
        <f>-År3_Delmål3!C30</f>
        <v>0</v>
      </c>
    </row>
    <row r="20" spans="1:3" ht="14.25" x14ac:dyDescent="0.2">
      <c r="A20" s="101" t="s">
        <v>55</v>
      </c>
      <c r="B20" s="101"/>
      <c r="C20" s="100">
        <f>C18+C19</f>
        <v>0</v>
      </c>
    </row>
    <row r="21" spans="1:3" x14ac:dyDescent="0.2">
      <c r="A21" s="103" t="s">
        <v>46</v>
      </c>
      <c r="B21" s="103" t="str">
        <f>År3_Delmål3!A32</f>
        <v>Resultat etter skatt</v>
      </c>
      <c r="C21" s="102">
        <f>År3_Delmål3!E32</f>
        <v>0</v>
      </c>
    </row>
    <row r="22" spans="1:3" x14ac:dyDescent="0.2">
      <c r="A22" s="103" t="s">
        <v>45</v>
      </c>
      <c r="B22" s="103" t="str">
        <f>År3_Delmål3!B30</f>
        <v>Skattekostnad</v>
      </c>
      <c r="C22" s="102">
        <f>-År3_Delmål3!E30</f>
        <v>0</v>
      </c>
    </row>
    <row r="23" spans="1:3" ht="14.25" x14ac:dyDescent="0.2">
      <c r="A23" s="101" t="s">
        <v>56</v>
      </c>
      <c r="B23" s="101"/>
      <c r="C23" s="100">
        <f>SUM(C21+C22)</f>
        <v>0</v>
      </c>
    </row>
    <row r="25" spans="1:3" ht="18.75" x14ac:dyDescent="0.3">
      <c r="A25" s="147" t="s">
        <v>57</v>
      </c>
      <c r="B25" s="147"/>
      <c r="C25" s="147"/>
    </row>
    <row r="26" spans="1:3" x14ac:dyDescent="0.2">
      <c r="A26" t="s">
        <v>42</v>
      </c>
      <c r="B26" t="str">
        <f>År3_Delmål3!A24</f>
        <v>Sum salgs- og driftsinntekter</v>
      </c>
      <c r="C26" s="104">
        <f>År3_Delmål3!G24</f>
        <v>0</v>
      </c>
    </row>
    <row r="27" spans="1:3" x14ac:dyDescent="0.2">
      <c r="A27" s="103" t="s">
        <v>15</v>
      </c>
      <c r="B27" s="103" t="str">
        <f>År3_Delmål3!B26</f>
        <v>Varekostnad</v>
      </c>
      <c r="C27" s="102">
        <f>-År3_Delmål3!G26</f>
        <v>0</v>
      </c>
    </row>
    <row r="28" spans="1:3" x14ac:dyDescent="0.2">
      <c r="A28" s="103" t="s">
        <v>19</v>
      </c>
      <c r="B28" s="103" t="str">
        <f>År3_Delmål3!B27</f>
        <v>Lønns- og personalkostnad</v>
      </c>
      <c r="C28" s="102">
        <f>-År3_Delmål3!G27</f>
        <v>0</v>
      </c>
    </row>
    <row r="29" spans="1:3" x14ac:dyDescent="0.2">
      <c r="A29" s="103" t="s">
        <v>21</v>
      </c>
      <c r="B29" s="103" t="str">
        <f>År3_Delmål3!B28</f>
        <v>Andre driftsk./avskrivning</v>
      </c>
      <c r="C29" s="102">
        <f>-År3_Delmål3!G28</f>
        <v>0</v>
      </c>
    </row>
    <row r="30" spans="1:3" ht="14.25" x14ac:dyDescent="0.2">
      <c r="A30" s="101" t="s">
        <v>54</v>
      </c>
      <c r="B30" s="101"/>
      <c r="C30" s="100">
        <f>SUM(C26+C27+C28+C29)</f>
        <v>0</v>
      </c>
    </row>
    <row r="31" spans="1:3" x14ac:dyDescent="0.2">
      <c r="A31" t="s">
        <v>23</v>
      </c>
      <c r="B31" t="str">
        <f>År3_Delmål3!B29</f>
        <v>Finans og ekstraordinære</v>
      </c>
      <c r="C31" s="104">
        <f>IF(År3_Delmål3!G29&gt;0,0,-År3_Delmål3!G29)</f>
        <v>0</v>
      </c>
    </row>
    <row r="32" spans="1:3" x14ac:dyDescent="0.2">
      <c r="A32" s="103" t="s">
        <v>46</v>
      </c>
      <c r="B32" s="103" t="str">
        <f>År3_Delmål3!A32</f>
        <v>Resultat etter skatt</v>
      </c>
      <c r="C32" s="102">
        <f>År3_Delmål3!G32</f>
        <v>0</v>
      </c>
    </row>
    <row r="33" spans="1:3" x14ac:dyDescent="0.2">
      <c r="A33" s="103" t="s">
        <v>45</v>
      </c>
      <c r="B33" s="103" t="str">
        <f>År3_Delmål3!B30</f>
        <v>Skattekostnad</v>
      </c>
      <c r="C33" s="102">
        <f>-År3_Delmål3!G30</f>
        <v>0</v>
      </c>
    </row>
    <row r="34" spans="1:3" ht="14.25" x14ac:dyDescent="0.2">
      <c r="A34" s="101" t="s">
        <v>55</v>
      </c>
      <c r="B34" s="101"/>
      <c r="C34" s="100">
        <f>C32+C33</f>
        <v>0</v>
      </c>
    </row>
    <row r="36" spans="1:3" ht="18.75" x14ac:dyDescent="0.3">
      <c r="A36" s="147" t="s">
        <v>58</v>
      </c>
      <c r="B36" s="147"/>
      <c r="C36" s="147"/>
    </row>
    <row r="37" spans="1:3" ht="15" x14ac:dyDescent="0.25">
      <c r="A37" s="95" t="s">
        <v>59</v>
      </c>
      <c r="B37" s="104" t="str">
        <f>År3_Delmål3!A32</f>
        <v>Resultat etter skatt</v>
      </c>
      <c r="C37" s="104">
        <f>År3_Delmål3!D32</f>
        <v>0</v>
      </c>
    </row>
  </sheetData>
  <sheetProtection sheet="1" objects="1" scenarios="1"/>
  <mergeCells count="5">
    <mergeCell ref="A1:D1"/>
    <mergeCell ref="A3:C3"/>
    <mergeCell ref="A10:C10"/>
    <mergeCell ref="A25:C25"/>
    <mergeCell ref="A36:C3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8466462-bc3c-4a55-9692-5a55445c2259">
      <Terms xmlns="http://schemas.microsoft.com/office/infopath/2007/PartnerControls"/>
    </lcf76f155ced4ddcb4097134ff3c332f>
    <TaxCatchAll xmlns="9e538389-cabc-4d4e-918a-8beb7ac0ecaa"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kument" ma:contentTypeID="0x010100D9D399B9A5D3564989DEC33308745E13" ma:contentTypeVersion="19" ma:contentTypeDescription="Opprett et nytt dokument." ma:contentTypeScope="" ma:versionID="17f1660bfe9fd0d3331313dbb2cae84d">
  <xsd:schema xmlns:xsd="http://www.w3.org/2001/XMLSchema" xmlns:xs="http://www.w3.org/2001/XMLSchema" xmlns:p="http://schemas.microsoft.com/office/2006/metadata/properties" xmlns:ns2="48466462-bc3c-4a55-9692-5a55445c2259" xmlns:ns3="733df60e-6b8c-49a5-a953-39613cb8aa7c" xmlns:ns4="9e538389-cabc-4d4e-918a-8beb7ac0ecaa" targetNamespace="http://schemas.microsoft.com/office/2006/metadata/properties" ma:root="true" ma:fieldsID="b689a93f888a796ab9ff3403fd05bab2" ns2:_="" ns3:_="" ns4:_="">
    <xsd:import namespace="48466462-bc3c-4a55-9692-5a55445c2259"/>
    <xsd:import namespace="733df60e-6b8c-49a5-a953-39613cb8aa7c"/>
    <xsd:import namespace="9e538389-cabc-4d4e-918a-8beb7ac0eca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466462-bc3c-4a55-9692-5a55445c22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emerkelapper" ma:readOnly="false" ma:fieldId="{5cf76f15-5ced-4ddc-b409-7134ff3c332f}" ma:taxonomyMulti="true" ma:sspId="7c35df68-1123-4a3a-b80a-3e4e7d44f2b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33df60e-6b8c-49a5-a953-39613cb8aa7c" elementFormDefault="qualified">
    <xsd:import namespace="http://schemas.microsoft.com/office/2006/documentManagement/types"/>
    <xsd:import namespace="http://schemas.microsoft.com/office/infopath/2007/PartnerControls"/>
    <xsd:element name="SharedWithUsers" ma:index="1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ingsdetaljer"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e538389-cabc-4d4e-918a-8beb7ac0ecaa"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1354a7eb-578e-4131-b0e6-1ef6604845a1}" ma:internalName="TaxCatchAll" ma:showField="CatchAllData" ma:web="733df60e-6b8c-49a5-a953-39613cb8aa7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A19287-C305-4F90-A6EA-BE8C4CD814F8}">
  <ds:schemaRefs>
    <ds:schemaRef ds:uri="http://schemas.microsoft.com/sharepoint/v3/contenttype/forms"/>
  </ds:schemaRefs>
</ds:datastoreItem>
</file>

<file path=customXml/itemProps2.xml><?xml version="1.0" encoding="utf-8"?>
<ds:datastoreItem xmlns:ds="http://schemas.openxmlformats.org/officeDocument/2006/customXml" ds:itemID="{D32D00E6-919D-460D-9D5A-3E4780D8F053}">
  <ds:schemaRefs>
    <ds:schemaRef ds:uri="http://schemas.microsoft.com/office/2006/metadata/longProperties"/>
  </ds:schemaRefs>
</ds:datastoreItem>
</file>

<file path=customXml/itemProps3.xml><?xml version="1.0" encoding="utf-8"?>
<ds:datastoreItem xmlns:ds="http://schemas.openxmlformats.org/officeDocument/2006/customXml" ds:itemID="{EC5C3CD2-E603-4C47-8174-B4B2AB4232E8}">
  <ds:schemaRefs>
    <ds:schemaRef ds:uri="http://purl.org/dc/elements/1.1/"/>
    <ds:schemaRef ds:uri="http://schemas.microsoft.com/office/2006/metadata/properties"/>
    <ds:schemaRef ds:uri="733df60e-6b8c-49a5-a953-39613cb8aa7c"/>
    <ds:schemaRef ds:uri="48466462-bc3c-4a55-9692-5a55445c2259"/>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 ds:uri="9e538389-cabc-4d4e-918a-8beb7ac0ecaa"/>
  </ds:schemaRefs>
</ds:datastoreItem>
</file>

<file path=customXml/itemProps4.xml><?xml version="1.0" encoding="utf-8"?>
<ds:datastoreItem xmlns:ds="http://schemas.openxmlformats.org/officeDocument/2006/customXml" ds:itemID="{BBB2E024-DB2E-47DC-A698-4F779C87C8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466462-bc3c-4a55-9692-5a55445c2259"/>
    <ds:schemaRef ds:uri="733df60e-6b8c-49a5-a953-39613cb8aa7c"/>
    <ds:schemaRef ds:uri="9e538389-cabc-4d4e-918a-8beb7ac0ec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ca93399-1184-430d-88a8-107721ef7b66}" enabled="0" method="" siteId="{5ca93399-1184-430d-88a8-107721ef7b6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14</vt:i4>
      </vt:variant>
    </vt:vector>
  </HeadingPairs>
  <TitlesOfParts>
    <vt:vector size="14" baseType="lpstr">
      <vt:lpstr>Info</vt:lpstr>
      <vt:lpstr>Nåtid</vt:lpstr>
      <vt:lpstr>Poster_1.Divisjon_31.12</vt:lpstr>
      <vt:lpstr>År1_Delmål1</vt:lpstr>
      <vt:lpstr>Poster_1.Divisjon_31.12_1</vt:lpstr>
      <vt:lpstr>År2_Delmål2</vt:lpstr>
      <vt:lpstr>Poster_1.Divisjon_31.12_2</vt:lpstr>
      <vt:lpstr>År3_Delmål3</vt:lpstr>
      <vt:lpstr>Poster_1.Divisjon_31.12_3</vt:lpstr>
      <vt:lpstr>Nåtid_Rating</vt:lpstr>
      <vt:lpstr>År1_Rating</vt:lpstr>
      <vt:lpstr>År2_Rating</vt:lpstr>
      <vt:lpstr>År3_Rating</vt:lpstr>
      <vt:lpstr>Ratingmodell</vt:lpstr>
    </vt:vector>
  </TitlesOfParts>
  <Company>Norges Idrettsforbund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us-joso</dc:creator>
  <cp:lastModifiedBy>Pedersen, Eivind Juul</cp:lastModifiedBy>
  <cp:lastPrinted>2007-02-08T16:09:59Z</cp:lastPrinted>
  <dcterms:created xsi:type="dcterms:W3CDTF">2005-10-17T08:09:30Z</dcterms:created>
  <dcterms:modified xsi:type="dcterms:W3CDTF">2026-05-07T10:34:09Z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display_urn:schemas-microsoft-com:office:office#Editor">
    <vt:lpwstr>Nordli, Kjell Rune</vt:lpwstr>
  </property>
  <property fmtid="{D5CDD505-2E9C-101B-9397-08002B2CF9AE}" pid="4" name="xd_Signature">
    <vt:lpwstr/>
  </property>
  <property fmtid="{D5CDD505-2E9C-101B-9397-08002B2CF9AE}" pid="5" name="Order">
    <vt:lpwstr>12536700.0000000</vt:lpwstr>
  </property>
  <property fmtid="{D5CDD505-2E9C-101B-9397-08002B2CF9AE}" pid="6" name="ComplianceAssetId">
    <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Nordli, Kjell Rune</vt:lpwstr>
  </property>
  <property fmtid="{D5CDD505-2E9C-101B-9397-08002B2CF9AE}" pid="10" name="ContentTypeId">
    <vt:lpwstr>0x010100D9D399B9A5D3564989DEC33308745E13</vt:lpwstr>
  </property>
  <property fmtid="{D5CDD505-2E9C-101B-9397-08002B2CF9AE}" pid="11" name="MediaServiceImageTags">
    <vt:lpwstr/>
  </property>
</Properties>
</file>