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Info" sheetId="1" r:id="rId1"/>
    <sheet name="Nåtid" sheetId="2" r:id="rId2"/>
    <sheet name="Poster_1.Divisjon_31.12" sheetId="3" state="hidden" r:id="rId3"/>
    <sheet name="År1_Delmål1" sheetId="4" r:id="rId4"/>
    <sheet name="Poster_1.Divisjon_31.12_1" sheetId="5" state="hidden" r:id="rId5"/>
    <sheet name="År2_Delmål2" sheetId="6" r:id="rId6"/>
    <sheet name="Poster_1.Divisjon_31.12_2" sheetId="7" state="hidden" r:id="rId7"/>
    <sheet name="År3_Delmål3" sheetId="8" r:id="rId8"/>
    <sheet name="Poster_1.Divisjon_31.12_3" sheetId="9" state="hidden" r:id="rId9"/>
    <sheet name="Nåtid_Rating" sheetId="10" r:id="rId10"/>
    <sheet name="År1_Rating" sheetId="11" r:id="rId11"/>
    <sheet name="År2_Rating" sheetId="12" r:id="rId12"/>
    <sheet name="År3_Rating" sheetId="13" r:id="rId13"/>
    <sheet name="Ratingmodell" sheetId="14" state="hidden" r:id="rId14"/>
  </sheets>
  <definedNames>
    <definedName name="_xlfn.AGGREGATE" hidden="1">#NAME?</definedName>
  </definedNames>
  <calcPr fullCalcOnLoad="1"/>
</workbook>
</file>

<file path=xl/comments10.xml><?xml version="1.0" encoding="utf-8"?>
<comments xmlns="http://schemas.openxmlformats.org/spreadsheetml/2006/main">
  <authors>
    <author>Pedersen, Eivind</author>
  </authors>
  <commentLis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t>
        </r>
      </text>
    </comment>
  </commentList>
</comments>
</file>

<file path=xl/comments11.xml><?xml version="1.0" encoding="utf-8"?>
<comments xmlns="http://schemas.openxmlformats.org/spreadsheetml/2006/main">
  <authors>
    <author>Pedersen, Eivind</author>
  </authors>
  <commentLis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t>
        </r>
      </text>
    </comment>
  </commentList>
</comments>
</file>

<file path=xl/comments12.xml><?xml version="1.0" encoding="utf-8"?>
<comments xmlns="http://schemas.openxmlformats.org/spreadsheetml/2006/main">
  <authors>
    <author>Pedersen, Eivind</author>
  </authors>
  <commentLis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t>
        </r>
      </text>
    </comment>
  </commentList>
</comments>
</file>

<file path=xl/comments13.xml><?xml version="1.0" encoding="utf-8"?>
<comments xmlns="http://schemas.openxmlformats.org/spreadsheetml/2006/main">
  <authors>
    <author>Pedersen, Eivind</author>
  </authors>
  <commentList>
    <comment ref="J6" authorId="0">
      <text>
        <r>
          <rPr>
            <b/>
            <sz val="8"/>
            <rFont val="Tahoma"/>
            <family val="2"/>
          </rPr>
          <t>Pedersen, Eivind:</t>
        </r>
        <r>
          <rPr>
            <sz val="8"/>
            <rFont val="Tahoma"/>
            <family val="2"/>
          </rPr>
          <t xml:space="preserve">
En tommelfingerregel er at likviditetsgrad 1 bør være større en 2. Dette kravet kan reduseres noe da bedrifter i nyere tid ikke har like stort behov for omløpsmidler </t>
        </r>
      </text>
    </comment>
    <comment ref="J7" authorId="0">
      <text>
        <r>
          <rPr>
            <b/>
            <sz val="8"/>
            <rFont val="Tahoma"/>
            <family val="2"/>
          </rPr>
          <t>Pedersen, Eivind:</t>
        </r>
        <r>
          <rPr>
            <sz val="8"/>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text>
        <r>
          <rPr>
            <b/>
            <sz val="8"/>
            <rFont val="Tahoma"/>
            <family val="2"/>
          </rPr>
          <t>Pedersen, Eivind:</t>
        </r>
        <r>
          <rPr>
            <sz val="8"/>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text>
        <r>
          <rPr>
            <b/>
            <sz val="8"/>
            <rFont val="Tahoma"/>
            <family val="2"/>
          </rPr>
          <t>Pedersen, Eivind:</t>
        </r>
        <r>
          <rPr>
            <sz val="8"/>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text>
        <r>
          <rPr>
            <b/>
            <sz val="8"/>
            <rFont val="Tahoma"/>
            <family val="2"/>
          </rPr>
          <t>Pedersen, Eivind:</t>
        </r>
        <r>
          <rPr>
            <sz val="8"/>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text>
        <r>
          <rPr>
            <b/>
            <sz val="8"/>
            <rFont val="Tahoma"/>
            <family val="2"/>
          </rPr>
          <t>Pedersen, Eivind:</t>
        </r>
        <r>
          <rPr>
            <sz val="8"/>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<sst xmlns="http://schemas.openxmlformats.org/spreadsheetml/2006/main" count="567" uniqueCount="123">
  <si>
    <t>Klubb:</t>
  </si>
  <si>
    <t>Balanse</t>
  </si>
  <si>
    <t>Sum eiendeler</t>
  </si>
  <si>
    <t xml:space="preserve"> </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</si>
  <si>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</si>
  <si>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</si>
  <si>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</si>
  <si>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</si>
  <si>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</si>
  <si>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</si>
  <si>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</si>
  <si>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</si>
  <si>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</si>
  <si>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</si>
  <si>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Kostnader</t>
  </si>
  <si>
    <t>Varekostnad</t>
  </si>
  <si>
    <t>Klasse 3</t>
  </si>
  <si>
    <t>Klasse 4</t>
  </si>
  <si>
    <t>Klasse 5</t>
  </si>
  <si>
    <t>Lønns- og personalkostnad</t>
  </si>
  <si>
    <t>Klasse 6/7</t>
  </si>
  <si>
    <t>Andre driftsk./avskrivning</t>
  </si>
  <si>
    <t>Klasse 8</t>
  </si>
  <si>
    <t>Finans og ekstraordinære</t>
  </si>
  <si>
    <t>Klasse 3/30</t>
  </si>
  <si>
    <t>Klasse 3/31</t>
  </si>
  <si>
    <t>Klasse 3/32</t>
  </si>
  <si>
    <t>Billettinntekter</t>
  </si>
  <si>
    <t>Klasse 3/34</t>
  </si>
  <si>
    <t>Klasse 3/36</t>
  </si>
  <si>
    <t>Klasse 3/39</t>
  </si>
  <si>
    <t>Klasse/konto</t>
  </si>
  <si>
    <t xml:space="preserve">Budsjett </t>
  </si>
  <si>
    <t>Klasse 1</t>
  </si>
  <si>
    <t>Anleggsmidler</t>
  </si>
  <si>
    <t>Omløpsmidler</t>
  </si>
  <si>
    <t>Klasse 2</t>
  </si>
  <si>
    <t>Egenkapital</t>
  </si>
  <si>
    <t>Langsiktig gjeld</t>
  </si>
  <si>
    <t>Kortsiktig gjeld</t>
  </si>
  <si>
    <t>Sum kostnader</t>
  </si>
  <si>
    <t>Eiendeler</t>
  </si>
  <si>
    <t>Sum salgs- og driftsinntekter</t>
  </si>
  <si>
    <t>Alle klubbene skal bruk Norsk Standard Kontoplan NS4103</t>
  </si>
  <si>
    <t>Rapportering for 1. divisjon pr 31.12</t>
  </si>
  <si>
    <t>Skattekostnad</t>
  </si>
  <si>
    <t>Resultat etter skatt</t>
  </si>
  <si>
    <t>Balanse og regnskapsposter som innput til regnskapsanalysen</t>
  </si>
  <si>
    <t>Sum omløpsmidler</t>
  </si>
  <si>
    <t>Sum kortsiktig gjeld</t>
  </si>
  <si>
    <t>Sum egenkapital</t>
  </si>
  <si>
    <t>Sum egenkapital og gjeld</t>
  </si>
  <si>
    <t>Sum egenkapital og gjeld fjor</t>
  </si>
  <si>
    <t>Resultat</t>
  </si>
  <si>
    <t>Driftsresultat</t>
  </si>
  <si>
    <t>Resultat før skatt</t>
  </si>
  <si>
    <t>Resultat før skatt i fjor</t>
  </si>
  <si>
    <t>Budsjett kommende år</t>
  </si>
  <si>
    <t>Budsjett inneværende år</t>
  </si>
  <si>
    <t>Resultat etter skatt i fjor (budsjett)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</si>
  <si>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</si>
  <si>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</si>
  <si>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</si>
  <si>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</si>
  <si>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</si>
  <si>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</si>
  <si>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</si>
  <si>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</si>
  <si>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</si>
  <si>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</si>
  <si>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</si>
  <si>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</si>
  <si>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</si>
  <si>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</si>
  <si>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</si>
  <si>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</si>
  <si>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</si>
  <si>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</si>
  <si>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</si>
  <si>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</si>
  <si>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</si>
  <si>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</si>
  <si>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</si>
  <si>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</si>
  <si>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</si>
  <si>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</si>
  <si>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</si>
  <si>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</si>
  <si>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</si>
  <si>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Konservativitet i rapporteringen</t>
  </si>
  <si>
    <t>Disiplinpoengsum</t>
  </si>
  <si>
    <t>Regnskapsmessig resultat etter skatt &gt; Prognosemessig resultat før skatt (budsjett resultat før skatt)</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</si>
  <si>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</si>
  <si>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</si>
  <si>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</si>
  <si>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</si>
  <si>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</si>
  <si>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</si>
  <si>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</si>
  <si>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</si>
  <si>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</si>
  <si>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</si>
  <si>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</si>
  <si>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</si>
  <si>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</si>
  <si>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</si>
  <si>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</si>
  <si>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</si>
  <si>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</si>
  <si>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</si>
  <si>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</si>
  <si>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</si>
  <si>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Regnskap</t>
  </si>
  <si>
    <t>Budsjett&amp;Regnskap</t>
  </si>
  <si>
    <t>Frist 15. Mars</t>
  </si>
  <si>
    <t>Pr 31.12</t>
  </si>
  <si>
    <t>Budsjett</t>
  </si>
  <si>
    <t>Budsjett 2020</t>
  </si>
  <si>
    <t>Regn. 2018</t>
  </si>
  <si>
    <t>Budsjett 2021</t>
  </si>
  <si>
    <t>Regn. 2019</t>
  </si>
  <si>
    <t>Budsj. 2019</t>
  </si>
  <si>
    <t>Budsjett 2022</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</si>
</sst>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414]d/\ mmmm;@"/>
    <numFmt numFmtId="181" formatCode="_ * #,##0_ ;_ * \-#,##0_ ;_ * &quot;-&quot;??_ ;_ @_ "/>
  </numFmts>
  <fonts count="58">
    <font>
      <sz val="10"/>
      <name val="Arial"/>
      <family val="0"/>
    </font>
    <font>
      <u val="single"/>
      <sz val="10"/>
      <color indexed="12"/>
      <name val="Arial"/>
      <family val="2"/>
    </font>
    <font>
      <u val="single"/>
      <sz val="10"/>
      <color indexed="36"/>
      <name val="Arial"/>
      <family val="2"/>
    </font>
    <font>
      <b/>
      <sz val="12"/>
      <name val="Times New Roman"/>
      <family val="1"/>
    </font>
    <font>
      <sz val="12"/>
      <name val="Arial"/>
      <family val="2"/>
    </font>
    <font>
      <sz val="12"/>
      <name val="Times New Roman"/>
      <family val="1"/>
    </font>
    <font>
      <b/>
      <sz val="10"/>
      <name val="Times New Roman"/>
      <family val="1"/>
    </font>
    <font>
      <sz val="10"/>
      <name val="Times New Roman"/>
      <family val="1"/>
    </font>
    <font>
      <b/>
      <i/>
      <sz val="12"/>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name val="Tahoma"/>
      <family val="2"/>
    </font>
    <font>
      <sz val="8"/>
      <name val="Tahoma"/>
      <family val="2"/>
    </font>
    <font>
      <b/>
      <sz val="28"/>
      <name val="Times New Roman"/>
      <family val="1"/>
    </font>
    <font>
      <b/>
      <sz val="10"/>
      <name val="Arial"/>
      <family val="2"/>
    </font>
    <font>
      <sz val="10"/>
      <name val="MS Sans Serif"/>
      <family val="2"/>
    </font>
    <font>
      <u val="single"/>
      <sz val="7.5"/>
      <color indexed="12"/>
      <name val="MS Sans Serif"/>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0"/>
      <color indexed="10"/>
      <name val="Arial"/>
      <family val="2"/>
    </font>
    <font>
      <b/>
      <u val="single"/>
      <sz val="11"/>
      <color indexed="8"/>
      <name val="Calibri"/>
      <family val="0"/>
    </font>
    <font>
      <i/>
      <sz val="11"/>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i/>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lightDown"/>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top/>
      <bottom/>
    </border>
    <border>
      <left/>
      <right style="medium"/>
      <top/>
      <bottom/>
    </border>
    <border>
      <left/>
      <right style="medium"/>
      <top style="medium"/>
      <bottom/>
    </border>
    <border>
      <left style="medium"/>
      <right style="medium"/>
      <top style="medium"/>
      <bottom/>
    </border>
    <border>
      <left style="medium"/>
      <right/>
      <top style="medium"/>
      <bottom/>
    </border>
    <border>
      <left/>
      <right/>
      <top style="medium"/>
      <bottom/>
    </border>
    <border>
      <left style="medium"/>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top/>
      <bottom style="thin"/>
    </border>
    <border>
      <left/>
      <right/>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top/>
      <bottom style="thin"/>
    </border>
    <border>
      <left/>
      <right style="medium"/>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40" fontId="17" fillId="0" borderId="0" applyFont="0" applyFill="0" applyBorder="0" applyAlignment="0" applyProtection="0"/>
    <xf numFmtId="171" fontId="12"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12"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2"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0" fontId="5" fillId="0" borderId="0">
      <alignment/>
      <protection/>
    </xf>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181">
    <xf numFmtId="0" fontId="0" fillId="0" borderId="0" xfId="0" applyAlignment="1">
      <alignment/>
    </xf>
    <xf numFmtId="0" fontId="3" fillId="0" borderId="0" xfId="0" applyFont="1" applyFill="1" applyBorder="1" applyAlignment="1">
      <alignment/>
    </xf>
    <xf numFmtId="4" fontId="4"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4" fillId="0" borderId="0" xfId="0" applyFont="1" applyAlignment="1">
      <alignment/>
    </xf>
    <xf numFmtId="0" fontId="0" fillId="0" borderId="0" xfId="0" applyFont="1" applyFill="1" applyBorder="1" applyAlignment="1">
      <alignment/>
    </xf>
    <xf numFmtId="0" fontId="7" fillId="0" borderId="1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7" fillId="0" borderId="10" xfId="0" applyFont="1" applyFill="1" applyBorder="1" applyAlignment="1">
      <alignment horizontal="left"/>
    </xf>
    <xf numFmtId="0" fontId="6" fillId="0" borderId="0" xfId="0" applyFont="1" applyFill="1" applyBorder="1" applyAlignment="1">
      <alignment/>
    </xf>
    <xf numFmtId="0" fontId="7" fillId="0" borderId="0" xfId="0" applyFont="1" applyFill="1" applyBorder="1" applyAlignment="1">
      <alignment/>
    </xf>
    <xf numFmtId="0" fontId="6" fillId="33" borderId="10" xfId="0" applyFont="1" applyFill="1" applyBorder="1" applyAlignment="1">
      <alignment/>
    </xf>
    <xf numFmtId="4" fontId="6" fillId="33" borderId="10" xfId="0" applyNumberFormat="1" applyFont="1" applyFill="1" applyBorder="1" applyAlignment="1">
      <alignment horizontal="center"/>
    </xf>
    <xf numFmtId="4" fontId="3" fillId="0" borderId="0" xfId="0" applyNumberFormat="1" applyFont="1" applyFill="1" applyBorder="1" applyAlignment="1">
      <alignment horizontal="left"/>
    </xf>
    <xf numFmtId="0" fontId="8" fillId="0" borderId="0" xfId="0" applyFont="1" applyFill="1" applyBorder="1" applyAlignment="1">
      <alignment horizontal="right"/>
    </xf>
    <xf numFmtId="3" fontId="6" fillId="34" borderId="11" xfId="0" applyNumberFormat="1" applyFont="1" applyFill="1" applyBorder="1" applyAlignment="1">
      <alignment/>
    </xf>
    <xf numFmtId="0" fontId="7" fillId="0" borderId="12" xfId="0" applyFont="1" applyFill="1" applyBorder="1" applyAlignment="1">
      <alignment/>
    </xf>
    <xf numFmtId="3" fontId="6" fillId="34" borderId="13" xfId="0" applyNumberFormat="1" applyFont="1" applyFill="1" applyBorder="1" applyAlignment="1">
      <alignment/>
    </xf>
    <xf numFmtId="3" fontId="3" fillId="35" borderId="14" xfId="0" applyNumberFormat="1" applyFont="1" applyFill="1" applyBorder="1" applyAlignment="1">
      <alignment/>
    </xf>
    <xf numFmtId="0" fontId="0" fillId="0" borderId="0" xfId="0" applyFont="1" applyBorder="1" applyAlignment="1">
      <alignment/>
    </xf>
    <xf numFmtId="0" fontId="0" fillId="0" borderId="0" xfId="0" applyFont="1" applyAlignment="1">
      <alignment/>
    </xf>
    <xf numFmtId="3" fontId="6" fillId="34" borderId="10" xfId="51" applyNumberFormat="1" applyFont="1" applyFill="1" applyBorder="1">
      <alignment/>
      <protection/>
    </xf>
    <xf numFmtId="0" fontId="0" fillId="0" borderId="15" xfId="49" applyBorder="1" applyProtection="1">
      <alignment/>
      <protection/>
    </xf>
    <xf numFmtId="0" fontId="0" fillId="0" borderId="0" xfId="49" applyBorder="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5" xfId="49" applyBorder="1" applyAlignment="1" applyProtection="1">
      <alignment horizontal="center"/>
      <protection/>
    </xf>
    <xf numFmtId="0" fontId="16" fillId="0" borderId="0" xfId="49" applyFont="1" applyBorder="1" applyAlignment="1" applyProtection="1">
      <alignment horizontal="center"/>
      <protection/>
    </xf>
    <xf numFmtId="0" fontId="16" fillId="0" borderId="17" xfId="49" applyFont="1" applyBorder="1" applyAlignment="1" applyProtection="1">
      <alignment horizontal="center"/>
      <protection/>
    </xf>
    <xf numFmtId="0" fontId="16" fillId="0" borderId="18" xfId="49" applyFont="1" applyFill="1" applyBorder="1" applyAlignment="1" applyProtection="1">
      <alignment horizontal="center"/>
      <protection/>
    </xf>
    <xf numFmtId="0" fontId="0" fillId="34" borderId="19" xfId="49" applyFill="1" applyBorder="1" applyProtection="1">
      <alignment/>
      <protection/>
    </xf>
    <xf numFmtId="0" fontId="0" fillId="34" borderId="20" xfId="49" applyFill="1" applyBorder="1" applyProtection="1">
      <alignment/>
      <protection/>
    </xf>
    <xf numFmtId="9" fontId="0" fillId="34" borderId="20" xfId="49" applyNumberFormat="1" applyFill="1" applyBorder="1" applyAlignment="1" applyProtection="1">
      <alignment horizontal="center"/>
      <protection/>
    </xf>
    <xf numFmtId="9" fontId="0" fillId="34" borderId="17" xfId="49" applyNumberFormat="1" applyFill="1" applyBorder="1" applyAlignment="1" applyProtection="1">
      <alignment horizontal="center"/>
      <protection/>
    </xf>
    <xf numFmtId="2" fontId="0" fillId="36" borderId="18" xfId="0" applyNumberFormat="1" applyFill="1" applyBorder="1" applyAlignment="1" applyProtection="1">
      <alignment/>
      <protection/>
    </xf>
    <xf numFmtId="0" fontId="0" fillId="34" borderId="15" xfId="49" applyFill="1" applyBorder="1" applyProtection="1">
      <alignment/>
      <protection/>
    </xf>
    <xf numFmtId="0" fontId="0" fillId="34" borderId="0" xfId="49" applyFill="1" applyBorder="1" applyProtection="1">
      <alignment/>
      <protection/>
    </xf>
    <xf numFmtId="0" fontId="0" fillId="34" borderId="0" xfId="49" applyFill="1" applyBorder="1" applyAlignment="1" applyProtection="1">
      <alignment horizontal="center"/>
      <protection/>
    </xf>
    <xf numFmtId="0" fontId="0" fillId="34" borderId="16" xfId="49" applyFill="1" applyBorder="1" applyAlignment="1" applyProtection="1">
      <alignment horizontal="center"/>
      <protection/>
    </xf>
    <xf numFmtId="2" fontId="0" fillId="36" borderId="21" xfId="0" applyNumberFormat="1" applyFill="1" applyBorder="1" applyAlignment="1" applyProtection="1">
      <alignment/>
      <protection/>
    </xf>
    <xf numFmtId="2" fontId="0" fillId="36" borderId="22" xfId="0" applyNumberFormat="1" applyFill="1" applyBorder="1" applyAlignment="1" applyProtection="1">
      <alignment/>
      <protection/>
    </xf>
    <xf numFmtId="0" fontId="0" fillId="0" borderId="19" xfId="49" applyBorder="1" applyProtection="1">
      <alignment/>
      <protection/>
    </xf>
    <xf numFmtId="0" fontId="0" fillId="0" borderId="20" xfId="49" applyBorder="1" applyProtection="1">
      <alignment/>
      <protection/>
    </xf>
    <xf numFmtId="9" fontId="0" fillId="0" borderId="20" xfId="49" applyNumberFormat="1" applyBorder="1" applyAlignment="1" applyProtection="1">
      <alignment horizontal="center"/>
      <protection/>
    </xf>
    <xf numFmtId="9" fontId="0" fillId="0" borderId="17" xfId="49" applyNumberFormat="1" applyBorder="1" applyAlignment="1" applyProtection="1">
      <alignment horizontal="center"/>
      <protection/>
    </xf>
    <xf numFmtId="0" fontId="0" fillId="0" borderId="0" xfId="49" applyBorder="1" applyAlignment="1" applyProtection="1">
      <alignment horizontal="center"/>
      <protection/>
    </xf>
    <xf numFmtId="0" fontId="0" fillId="0" borderId="16" xfId="49" applyBorder="1" applyAlignment="1" applyProtection="1">
      <alignment horizontal="center"/>
      <protection/>
    </xf>
    <xf numFmtId="0" fontId="0" fillId="0" borderId="23" xfId="49" applyBorder="1" applyProtection="1">
      <alignment/>
      <protection/>
    </xf>
    <xf numFmtId="0" fontId="0" fillId="0" borderId="24" xfId="49" applyBorder="1" applyProtection="1">
      <alignment/>
      <protection/>
    </xf>
    <xf numFmtId="0" fontId="0" fillId="0" borderId="24" xfId="49" applyBorder="1" applyAlignment="1" applyProtection="1">
      <alignment horizontal="center"/>
      <protection/>
    </xf>
    <xf numFmtId="0" fontId="0" fillId="0" borderId="25" xfId="49" applyBorder="1" applyAlignment="1" applyProtection="1">
      <alignment horizontal="center"/>
      <protection/>
    </xf>
    <xf numFmtId="0" fontId="0" fillId="34" borderId="23" xfId="49" applyFill="1" applyBorder="1" applyProtection="1">
      <alignment/>
      <protection/>
    </xf>
    <xf numFmtId="0" fontId="0" fillId="34" borderId="24" xfId="49" applyFill="1" applyBorder="1" applyProtection="1">
      <alignment/>
      <protection/>
    </xf>
    <xf numFmtId="0" fontId="0" fillId="34" borderId="24" xfId="49" applyFill="1" applyBorder="1" applyAlignment="1" applyProtection="1">
      <alignment horizontal="center"/>
      <protection/>
    </xf>
    <xf numFmtId="0" fontId="0" fillId="34" borderId="25" xfId="49" applyFill="1" applyBorder="1" applyAlignment="1" applyProtection="1">
      <alignment horizontal="center"/>
      <protection/>
    </xf>
    <xf numFmtId="0" fontId="0" fillId="0" borderId="19" xfId="49" applyFill="1" applyBorder="1" applyProtection="1">
      <alignment/>
      <protection/>
    </xf>
    <xf numFmtId="9" fontId="0" fillId="0" borderId="19" xfId="49" applyNumberFormat="1" applyBorder="1" applyProtection="1">
      <alignment/>
      <protection/>
    </xf>
    <xf numFmtId="0" fontId="0" fillId="0" borderId="20" xfId="49" applyNumberFormat="1" applyBorder="1" applyProtection="1">
      <alignment/>
      <protection/>
    </xf>
    <xf numFmtId="0" fontId="0" fillId="0" borderId="20" xfId="49" applyNumberFormat="1" applyBorder="1" applyAlignment="1" applyProtection="1">
      <alignment horizontal="center"/>
      <protection/>
    </xf>
    <xf numFmtId="0" fontId="0" fillId="0" borderId="17" xfId="49" applyNumberFormat="1" applyBorder="1" applyAlignment="1" applyProtection="1">
      <alignment horizontal="center"/>
      <protection/>
    </xf>
    <xf numFmtId="9" fontId="0" fillId="34" borderId="0" xfId="49" applyNumberFormat="1" applyFill="1" applyBorder="1" applyAlignment="1" applyProtection="1">
      <alignment horizontal="center"/>
      <protection/>
    </xf>
    <xf numFmtId="9" fontId="0" fillId="34" borderId="16" xfId="49" applyNumberFormat="1" applyFill="1" applyBorder="1" applyAlignment="1" applyProtection="1">
      <alignment horizontal="center"/>
      <protection/>
    </xf>
    <xf numFmtId="0" fontId="56" fillId="0" borderId="19" xfId="49" applyFont="1" applyBorder="1" applyProtection="1">
      <alignment/>
      <protection/>
    </xf>
    <xf numFmtId="0" fontId="56" fillId="0" borderId="20" xfId="49" applyFont="1" applyBorder="1" applyProtection="1">
      <alignment/>
      <protection/>
    </xf>
    <xf numFmtId="0" fontId="56" fillId="0" borderId="20" xfId="49" applyNumberFormat="1" applyFont="1" applyBorder="1" applyAlignment="1" applyProtection="1">
      <alignment horizontal="center"/>
      <protection/>
    </xf>
    <xf numFmtId="0" fontId="56" fillId="0" borderId="17" xfId="49" applyNumberFormat="1" applyFont="1" applyBorder="1" applyAlignment="1" applyProtection="1">
      <alignment horizontal="center"/>
      <protection/>
    </xf>
    <xf numFmtId="0" fontId="56" fillId="0" borderId="15" xfId="49" applyFont="1" applyBorder="1" applyProtection="1">
      <alignment/>
      <protection/>
    </xf>
    <xf numFmtId="0" fontId="56" fillId="0" borderId="0" xfId="49" applyFont="1" applyBorder="1" applyProtection="1">
      <alignment/>
      <protection/>
    </xf>
    <xf numFmtId="0" fontId="56" fillId="0" borderId="0" xfId="49" applyFont="1" applyBorder="1" applyAlignment="1" applyProtection="1">
      <alignment horizontal="center"/>
      <protection/>
    </xf>
    <xf numFmtId="0" fontId="56" fillId="0" borderId="16" xfId="49" applyFont="1" applyBorder="1" applyAlignment="1" applyProtection="1">
      <alignment horizontal="center"/>
      <protection/>
    </xf>
    <xf numFmtId="0" fontId="56" fillId="0" borderId="23" xfId="49" applyFont="1" applyBorder="1" applyProtection="1">
      <alignment/>
      <protection/>
    </xf>
    <xf numFmtId="0" fontId="56" fillId="0" borderId="24" xfId="49" applyFont="1" applyBorder="1" applyProtection="1">
      <alignment/>
      <protection/>
    </xf>
    <xf numFmtId="0" fontId="56" fillId="0" borderId="24" xfId="49" applyFont="1" applyBorder="1" applyAlignment="1" applyProtection="1">
      <alignment horizontal="center"/>
      <protection/>
    </xf>
    <xf numFmtId="0" fontId="56" fillId="0" borderId="25" xfId="49" applyFont="1" applyBorder="1" applyAlignment="1" applyProtection="1">
      <alignment horizontal="center"/>
      <protection/>
    </xf>
    <xf numFmtId="0" fontId="56" fillId="34" borderId="23" xfId="49" applyFont="1" applyFill="1" applyBorder="1" applyProtection="1">
      <alignment/>
      <protection/>
    </xf>
    <xf numFmtId="0" fontId="56" fillId="34" borderId="24" xfId="49" applyFont="1" applyFill="1" applyBorder="1" applyProtection="1">
      <alignment/>
      <protection/>
    </xf>
    <xf numFmtId="0" fontId="56" fillId="34" borderId="23" xfId="49" applyFont="1" applyFill="1" applyBorder="1" applyAlignment="1" applyProtection="1">
      <alignment horizontal="center"/>
      <protection/>
    </xf>
    <xf numFmtId="0" fontId="56" fillId="34" borderId="24" xfId="49" applyFont="1" applyFill="1" applyBorder="1" applyAlignment="1" applyProtection="1">
      <alignment horizontal="center"/>
      <protection/>
    </xf>
    <xf numFmtId="0" fontId="56" fillId="34" borderId="25" xfId="49" applyFont="1" applyFill="1" applyBorder="1" applyAlignment="1" applyProtection="1">
      <alignment horizontal="center"/>
      <protection/>
    </xf>
    <xf numFmtId="0" fontId="16" fillId="0" borderId="26" xfId="49" applyFont="1" applyBorder="1" applyProtection="1">
      <alignment/>
      <protection/>
    </xf>
    <xf numFmtId="0" fontId="16" fillId="0" borderId="27" xfId="49" applyFont="1" applyBorder="1" applyProtection="1">
      <alignment/>
      <protection/>
    </xf>
    <xf numFmtId="0" fontId="0" fillId="0" borderId="20" xfId="49" applyBorder="1" applyAlignment="1" applyProtection="1">
      <alignment horizontal="center"/>
      <protection/>
    </xf>
    <xf numFmtId="10" fontId="0" fillId="0" borderId="20" xfId="0" applyNumberFormat="1" applyBorder="1" applyAlignment="1" applyProtection="1">
      <alignment/>
      <protection/>
    </xf>
    <xf numFmtId="0" fontId="16" fillId="0" borderId="20" xfId="49" applyFont="1" applyBorder="1" applyProtection="1">
      <alignment/>
      <protection/>
    </xf>
    <xf numFmtId="0" fontId="0" fillId="0" borderId="17" xfId="49" applyBorder="1" applyProtection="1">
      <alignment/>
      <protection/>
    </xf>
    <xf numFmtId="10" fontId="0" fillId="0" borderId="0" xfId="0" applyNumberFormat="1" applyBorder="1" applyAlignment="1" applyProtection="1">
      <alignment/>
      <protection/>
    </xf>
    <xf numFmtId="0" fontId="16" fillId="0" borderId="0" xfId="49" applyFont="1" applyBorder="1" applyProtection="1">
      <alignment/>
      <protection/>
    </xf>
    <xf numFmtId="0" fontId="0" fillId="0" borderId="16" xfId="49" applyBorder="1" applyProtection="1">
      <alignment/>
      <protection/>
    </xf>
    <xf numFmtId="10" fontId="0" fillId="0" borderId="24" xfId="0" applyNumberFormat="1" applyBorder="1" applyAlignment="1" applyProtection="1">
      <alignment/>
      <protection/>
    </xf>
    <xf numFmtId="0" fontId="16" fillId="0" borderId="24" xfId="49" applyFont="1" applyBorder="1" applyProtection="1">
      <alignment/>
      <protection/>
    </xf>
    <xf numFmtId="0" fontId="0" fillId="0" borderId="25" xfId="49" applyBorder="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4" fontId="3" fillId="0" borderId="0" xfId="0" applyNumberFormat="1" applyFont="1" applyFill="1" applyBorder="1" applyAlignment="1">
      <alignment horizontal="center"/>
    </xf>
    <xf numFmtId="4" fontId="3" fillId="0" borderId="0" xfId="0" applyNumberFormat="1" applyFont="1" applyFill="1" applyBorder="1" applyAlignment="1" applyProtection="1">
      <alignment horizontal="center"/>
      <protection locked="0"/>
    </xf>
    <xf numFmtId="3" fontId="7" fillId="37" borderId="10" xfId="53" applyNumberFormat="1" applyFont="1" applyFill="1" applyBorder="1" applyProtection="1">
      <alignment/>
      <protection/>
    </xf>
    <xf numFmtId="0" fontId="3" fillId="0" borderId="0" xfId="0" applyFont="1" applyFill="1" applyBorder="1" applyAlignment="1" applyProtection="1">
      <alignment/>
      <protection locked="0"/>
    </xf>
    <xf numFmtId="0" fontId="5" fillId="0" borderId="0" xfId="0" applyFont="1" applyAlignment="1" applyProtection="1">
      <alignment/>
      <protection/>
    </xf>
    <xf numFmtId="2" fontId="0" fillId="0" borderId="0" xfId="0" applyNumberFormat="1" applyAlignment="1" applyProtection="1">
      <alignment/>
      <protection/>
    </xf>
    <xf numFmtId="0" fontId="12" fillId="0" borderId="0" xfId="0" applyFont="1" applyAlignment="1" applyProtection="1">
      <alignment/>
      <protection/>
    </xf>
    <xf numFmtId="0" fontId="11" fillId="0" borderId="28" xfId="0" applyFont="1" applyBorder="1" applyAlignment="1" applyProtection="1">
      <alignment/>
      <protection/>
    </xf>
    <xf numFmtId="3" fontId="7" fillId="0" borderId="10" xfId="47" applyNumberFormat="1" applyFont="1" applyFill="1" applyBorder="1">
      <alignment/>
      <protection/>
    </xf>
    <xf numFmtId="3" fontId="7" fillId="0" borderId="10" xfId="51" applyNumberFormat="1" applyFont="1" applyFill="1" applyBorder="1">
      <alignment/>
      <protection/>
    </xf>
    <xf numFmtId="3" fontId="7" fillId="0" borderId="11" xfId="47" applyNumberFormat="1" applyFont="1" applyFill="1" applyBorder="1">
      <alignment/>
      <protection/>
    </xf>
    <xf numFmtId="3" fontId="11" fillId="0" borderId="0" xfId="0" applyNumberFormat="1" applyFont="1" applyAlignment="1" applyProtection="1">
      <alignment/>
      <protection/>
    </xf>
    <xf numFmtId="0" fontId="11" fillId="0" borderId="0" xfId="0" applyFont="1" applyAlignment="1" applyProtection="1">
      <alignment/>
      <protection/>
    </xf>
    <xf numFmtId="3" fontId="10" fillId="0" borderId="0" xfId="0" applyNumberFormat="1" applyFont="1" applyAlignment="1" applyProtection="1">
      <alignment/>
      <protection/>
    </xf>
    <xf numFmtId="0" fontId="10" fillId="0" borderId="0" xfId="0" applyFont="1" applyAlignment="1" applyProtection="1">
      <alignment/>
      <protection/>
    </xf>
    <xf numFmtId="3" fontId="0" fillId="0" borderId="0" xfId="0" applyNumberFormat="1" applyAlignment="1" applyProtection="1">
      <alignment/>
      <protection/>
    </xf>
    <xf numFmtId="0" fontId="0" fillId="0" borderId="0" xfId="0" applyAlignment="1" applyProtection="1">
      <alignment/>
      <protection/>
    </xf>
    <xf numFmtId="10" fontId="0" fillId="0" borderId="0" xfId="0" applyNumberFormat="1" applyAlignment="1" applyProtection="1">
      <alignment/>
      <protection/>
    </xf>
    <xf numFmtId="0" fontId="11" fillId="0" borderId="29" xfId="0" applyFont="1" applyBorder="1" applyAlignment="1" applyProtection="1">
      <alignment/>
      <protection/>
    </xf>
    <xf numFmtId="2" fontId="11" fillId="0" borderId="29" xfId="0" applyNumberFormat="1" applyFont="1" applyBorder="1" applyAlignment="1" applyProtection="1">
      <alignment/>
      <protection/>
    </xf>
    <xf numFmtId="2" fontId="12" fillId="0" borderId="29" xfId="0" applyNumberFormat="1" applyFont="1" applyBorder="1" applyAlignment="1" applyProtection="1">
      <alignment/>
      <protection/>
    </xf>
    <xf numFmtId="0" fontId="12" fillId="0" borderId="0" xfId="0" applyFont="1" applyAlignment="1" applyProtection="1">
      <alignment wrapText="1"/>
      <protection/>
    </xf>
    <xf numFmtId="4" fontId="4" fillId="0" borderId="0"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8" fillId="0" borderId="0" xfId="0" applyFont="1" applyFill="1" applyBorder="1" applyAlignment="1" applyProtection="1">
      <alignment horizontal="right"/>
      <protection locked="0"/>
    </xf>
    <xf numFmtId="4" fontId="3" fillId="0" borderId="0" xfId="0" applyNumberFormat="1" applyFont="1" applyFill="1" applyBorder="1" applyAlignment="1" applyProtection="1">
      <alignment horizontal="left"/>
      <protection locked="0"/>
    </xf>
    <xf numFmtId="0" fontId="6" fillId="33" borderId="10" xfId="0" applyFont="1" applyFill="1" applyBorder="1" applyAlignment="1" applyProtection="1">
      <alignment/>
      <protection locked="0"/>
    </xf>
    <xf numFmtId="4" fontId="6" fillId="33" borderId="10" xfId="0" applyNumberFormat="1"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3" fontId="7" fillId="0" borderId="1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3" fontId="6" fillId="34" borderId="11" xfId="0" applyNumberFormat="1"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4"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7" fillId="0" borderId="10" xfId="0" applyFont="1" applyFill="1" applyBorder="1" applyAlignment="1" applyProtection="1">
      <alignment horizontal="left"/>
      <protection locked="0"/>
    </xf>
    <xf numFmtId="0" fontId="0" fillId="0" borderId="0" xfId="0" applyFont="1" applyBorder="1" applyAlignment="1" applyProtection="1">
      <alignment/>
      <protection locked="0"/>
    </xf>
    <xf numFmtId="3" fontId="7" fillId="0" borderId="10" xfId="51" applyNumberFormat="1" applyFont="1" applyFill="1" applyBorder="1" applyProtection="1">
      <alignment/>
      <protection locked="0"/>
    </xf>
    <xf numFmtId="0" fontId="0" fillId="0" borderId="0" xfId="0" applyFont="1" applyAlignment="1" applyProtection="1">
      <alignment/>
      <protection locked="0"/>
    </xf>
    <xf numFmtId="3" fontId="6" fillId="34" borderId="10" xfId="51" applyNumberFormat="1" applyFont="1" applyFill="1" applyBorder="1" applyProtection="1">
      <alignment/>
      <protection locked="0"/>
    </xf>
    <xf numFmtId="0" fontId="7" fillId="0" borderId="12" xfId="0" applyFont="1" applyFill="1" applyBorder="1" applyAlignment="1" applyProtection="1">
      <alignment/>
      <protection locked="0"/>
    </xf>
    <xf numFmtId="3" fontId="6" fillId="34" borderId="13" xfId="0" applyNumberFormat="1" applyFont="1" applyFill="1" applyBorder="1" applyAlignment="1" applyProtection="1">
      <alignment/>
      <protection locked="0"/>
    </xf>
    <xf numFmtId="3" fontId="3" fillId="35" borderId="14" xfId="0" applyNumberFormat="1" applyFont="1" applyFill="1" applyBorder="1" applyAlignment="1" applyProtection="1">
      <alignment/>
      <protection locked="0"/>
    </xf>
    <xf numFmtId="0" fontId="4" fillId="0" borderId="0" xfId="0" applyFont="1" applyAlignment="1" applyProtection="1">
      <alignment/>
      <protection locked="0"/>
    </xf>
    <xf numFmtId="4" fontId="6" fillId="33" borderId="10" xfId="0" applyNumberFormat="1" applyFont="1" applyFill="1" applyBorder="1" applyAlignment="1" applyProtection="1">
      <alignment horizontal="center"/>
      <protection/>
    </xf>
    <xf numFmtId="3" fontId="6" fillId="34" borderId="11" xfId="0" applyNumberFormat="1" applyFont="1" applyFill="1" applyBorder="1" applyAlignment="1" applyProtection="1">
      <alignment/>
      <protection/>
    </xf>
    <xf numFmtId="0" fontId="4" fillId="0" borderId="0" xfId="0" applyFont="1" applyFill="1" applyBorder="1" applyAlignment="1" applyProtection="1">
      <alignment/>
      <protection/>
    </xf>
    <xf numFmtId="4" fontId="3" fillId="0" borderId="0" xfId="0" applyNumberFormat="1" applyFont="1" applyFill="1" applyBorder="1" applyAlignment="1" applyProtection="1">
      <alignment horizontal="left"/>
      <protection/>
    </xf>
    <xf numFmtId="3" fontId="6" fillId="34" borderId="10" xfId="51" applyNumberFormat="1" applyFont="1" applyFill="1" applyBorder="1" applyProtection="1">
      <alignment/>
      <protection/>
    </xf>
    <xf numFmtId="3" fontId="6" fillId="34" borderId="13" xfId="0" applyNumberFormat="1" applyFont="1" applyFill="1" applyBorder="1" applyAlignment="1" applyProtection="1">
      <alignment/>
      <protection/>
    </xf>
    <xf numFmtId="3" fontId="3" fillId="35" borderId="14" xfId="0" applyNumberFormat="1" applyFont="1" applyFill="1" applyBorder="1" applyAlignment="1" applyProtection="1">
      <alignment/>
      <protection/>
    </xf>
    <xf numFmtId="0" fontId="12" fillId="0" borderId="0" xfId="47" applyFont="1">
      <alignment/>
      <protection/>
    </xf>
    <xf numFmtId="0" fontId="3" fillId="35" borderId="30" xfId="0" applyFont="1" applyFill="1" applyBorder="1" applyAlignment="1">
      <alignment horizontal="left"/>
    </xf>
    <xf numFmtId="0" fontId="3" fillId="35" borderId="31" xfId="0" applyFont="1" applyFill="1" applyBorder="1" applyAlignment="1">
      <alignment horizontal="left"/>
    </xf>
    <xf numFmtId="0" fontId="6" fillId="34" borderId="32" xfId="0" applyFont="1" applyFill="1" applyBorder="1" applyAlignment="1">
      <alignment horizontal="right"/>
    </xf>
    <xf numFmtId="0" fontId="6" fillId="34" borderId="33" xfId="0" applyFont="1" applyFill="1" applyBorder="1" applyAlignment="1">
      <alignment horizontal="right"/>
    </xf>
    <xf numFmtId="0" fontId="3" fillId="0" borderId="0" xfId="0" applyFont="1" applyFill="1" applyBorder="1" applyAlignment="1">
      <alignment horizontal="left"/>
    </xf>
    <xf numFmtId="0" fontId="6" fillId="34" borderId="34" xfId="0" applyFont="1" applyFill="1" applyBorder="1" applyAlignment="1">
      <alignment horizontal="right"/>
    </xf>
    <xf numFmtId="0" fontId="6" fillId="34" borderId="35" xfId="0" applyFont="1" applyFill="1" applyBorder="1" applyAlignment="1">
      <alignment horizontal="right"/>
    </xf>
    <xf numFmtId="0" fontId="6" fillId="34" borderId="10" xfId="0" applyFont="1" applyFill="1" applyBorder="1" applyAlignment="1">
      <alignment horizontal="right"/>
    </xf>
    <xf numFmtId="0" fontId="9" fillId="0" borderId="0" xfId="0" applyFont="1" applyAlignment="1" applyProtection="1">
      <alignment horizontal="center"/>
      <protection/>
    </xf>
    <xf numFmtId="0" fontId="9" fillId="0" borderId="28" xfId="0" applyFont="1" applyBorder="1" applyAlignment="1" applyProtection="1">
      <alignment horizontal="center"/>
      <protection/>
    </xf>
    <xf numFmtId="0" fontId="3" fillId="0" borderId="0" xfId="0" applyFont="1" applyFill="1" applyBorder="1" applyAlignment="1" applyProtection="1">
      <alignment horizontal="left"/>
      <protection locked="0"/>
    </xf>
    <xf numFmtId="0" fontId="6" fillId="34" borderId="34" xfId="0" applyFont="1" applyFill="1" applyBorder="1" applyAlignment="1" applyProtection="1">
      <alignment horizontal="right"/>
      <protection locked="0"/>
    </xf>
    <xf numFmtId="0" fontId="6" fillId="34" borderId="35" xfId="0" applyFont="1" applyFill="1" applyBorder="1" applyAlignment="1" applyProtection="1">
      <alignment horizontal="right"/>
      <protection locked="0"/>
    </xf>
    <xf numFmtId="0" fontId="6" fillId="34" borderId="10" xfId="0" applyFont="1" applyFill="1" applyBorder="1" applyAlignment="1" applyProtection="1">
      <alignment horizontal="right"/>
      <protection locked="0"/>
    </xf>
    <xf numFmtId="0" fontId="6" fillId="34" borderId="32" xfId="0" applyFont="1" applyFill="1" applyBorder="1" applyAlignment="1" applyProtection="1">
      <alignment horizontal="right"/>
      <protection locked="0"/>
    </xf>
    <xf numFmtId="0" fontId="6" fillId="34" borderId="33" xfId="0" applyFont="1" applyFill="1" applyBorder="1" applyAlignment="1" applyProtection="1">
      <alignment horizontal="right"/>
      <protection locked="0"/>
    </xf>
    <xf numFmtId="0" fontId="3" fillId="35" borderId="30" xfId="0" applyFont="1" applyFill="1" applyBorder="1" applyAlignment="1" applyProtection="1">
      <alignment horizontal="left"/>
      <protection locked="0"/>
    </xf>
    <xf numFmtId="0" fontId="3" fillId="35" borderId="31" xfId="0" applyFont="1" applyFill="1" applyBorder="1" applyAlignment="1" applyProtection="1">
      <alignment horizontal="left"/>
      <protection locked="0"/>
    </xf>
    <xf numFmtId="0" fontId="15" fillId="0" borderId="19"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17" xfId="0" applyFont="1" applyBorder="1" applyAlignment="1" applyProtection="1">
      <alignment horizontal="center"/>
      <protection/>
    </xf>
    <xf numFmtId="0" fontId="15" fillId="0" borderId="36" xfId="0" applyFont="1" applyBorder="1" applyAlignment="1" applyProtection="1">
      <alignment horizontal="center"/>
      <protection/>
    </xf>
    <xf numFmtId="0" fontId="15" fillId="0" borderId="28" xfId="0" applyFont="1" applyBorder="1" applyAlignment="1" applyProtection="1">
      <alignment horizontal="center"/>
      <protection/>
    </xf>
    <xf numFmtId="0" fontId="15" fillId="0" borderId="37" xfId="0" applyFont="1" applyBorder="1" applyAlignment="1" applyProtection="1">
      <alignment horizontal="center"/>
      <protection/>
    </xf>
    <xf numFmtId="0" fontId="16" fillId="0" borderId="19" xfId="49" applyFont="1" applyBorder="1" applyAlignment="1" applyProtection="1">
      <alignment horizontal="center"/>
      <protection/>
    </xf>
    <xf numFmtId="0" fontId="16" fillId="0" borderId="20" xfId="49" applyFont="1" applyBorder="1" applyAlignment="1" applyProtection="1">
      <alignment horizontal="center"/>
      <protection/>
    </xf>
    <xf numFmtId="0" fontId="16" fillId="0" borderId="17" xfId="49" applyFont="1" applyBorder="1" applyAlignment="1" applyProtection="1">
      <alignment horizontal="center"/>
      <protection/>
    </xf>
  </cellXfs>
  <cellStyles count="6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Hyperkobling 2" xfId="39"/>
    <cellStyle name="Inndata" xfId="40"/>
    <cellStyle name="Koblet celle" xfId="41"/>
    <cellStyle name="Comma" xfId="42"/>
    <cellStyle name="Komma 2" xfId="43"/>
    <cellStyle name="Komma 3" xfId="44"/>
    <cellStyle name="Kontrollcelle" xfId="45"/>
    <cellStyle name="Merknad" xfId="46"/>
    <cellStyle name="Normal 2" xfId="47"/>
    <cellStyle name="Normal 2 2" xfId="48"/>
    <cellStyle name="Normal 3" xfId="49"/>
    <cellStyle name="Normal 4" xfId="50"/>
    <cellStyle name="Normal 5" xfId="51"/>
    <cellStyle name="Normal 5 2" xfId="52"/>
    <cellStyle name="Normal 6" xfId="53"/>
    <cellStyle name="Nøytral" xfId="54"/>
    <cellStyle name="Overskrift 1" xfId="55"/>
    <cellStyle name="Overskrift 2" xfId="56"/>
    <cellStyle name="Overskrift 3" xfId="57"/>
    <cellStyle name="Overskrift 4" xfId="58"/>
    <cellStyle name="Percent" xfId="59"/>
    <cellStyle name="Prosent 2" xfId="60"/>
    <cellStyle name="Standard_Gesetzlich vorgeschr Angaben" xfId="61"/>
    <cellStyle name="Tittel" xfId="62"/>
    <cellStyle name="Totalt" xfId="63"/>
    <cellStyle name="Comma [0]" xfId="64"/>
    <cellStyle name="Utdata" xfId="65"/>
    <cellStyle name="Uthevingsfarge1" xfId="66"/>
    <cellStyle name="Uthevingsfarge2" xfId="67"/>
    <cellStyle name="Uthevingsfarge3" xfId="68"/>
    <cellStyle name="Uthevingsfarge4" xfId="69"/>
    <cellStyle name="Uthevingsfarge5" xfId="70"/>
    <cellStyle name="Uthevingsfarge6" xfId="71"/>
    <cellStyle name="Currency" xfId="72"/>
    <cellStyle name="Currency [0]" xfId="73"/>
    <cellStyle name="Varseltekst" xfId="7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152400</xdr:rowOff>
    </xdr:from>
    <xdr:to>
      <xdr:col>19</xdr:col>
      <xdr:colOff>28575</xdr:colOff>
      <xdr:row>25</xdr:row>
      <xdr:rowOff>9525</xdr:rowOff>
    </xdr:to>
    <xdr:sp>
      <xdr:nvSpPr>
        <xdr:cNvPr id="1" name="TekstSylinder 1"/>
        <xdr:cNvSpPr txBox="1">
          <a:spLocks noChangeArrowheads="1"/>
        </xdr:cNvSpPr>
      </xdr:nvSpPr>
      <xdr:spPr>
        <a:xfrm>
          <a:off x="361950" y="314325"/>
          <a:ext cx="14144625" cy="3743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Utfylling av handlingsplan  T= inneværende</a:t>
          </a:r>
          <a:r>
            <a:rPr lang="en-US" cap="none" sz="1100" b="1" i="0" u="sng" baseline="0">
              <a:solidFill>
                <a:srgbClr val="000000"/>
              </a:solidFill>
              <a:latin typeface="Calibri"/>
              <a:ea typeface="Calibri"/>
              <a:cs typeface="Calibri"/>
            </a:rPr>
            <a:t> år</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Nåtid: </a:t>
          </a:r>
          <a:r>
            <a:rPr lang="en-US" cap="none" sz="1100" b="0" i="0" u="none" baseline="0">
              <a:solidFill>
                <a:srgbClr val="000000"/>
              </a:solidFill>
              <a:latin typeface="Calibri"/>
              <a:ea typeface="Calibri"/>
              <a:cs typeface="Calibri"/>
            </a:rPr>
            <a:t>Tilsvarer rapporteringsskjema "Rapportering pr 12-31 for 1. div - balanse resultat budsjett" i forbindelse med rapportering 28.02 . Reviderte regnskapstall for de to siste år  (T-1 og T-2) og budsjett for inneværende</a:t>
          </a:r>
          <a:r>
            <a:rPr lang="en-US" cap="none" sz="1100" b="0" i="0" u="none" baseline="0">
              <a:solidFill>
                <a:srgbClr val="000000"/>
              </a:solidFill>
              <a:latin typeface="Calibri"/>
              <a:ea typeface="Calibri"/>
              <a:cs typeface="Calibri"/>
            </a:rPr>
            <a:t> år (T) fylles inn. Estimert balanse per 31.12.T fylles også inn da dette danner innput for neste år i handlingsplanen. </a:t>
          </a:r>
          <a:r>
            <a:rPr lang="en-US" cap="none" sz="1100" b="0" i="1" u="none" baseline="0">
              <a:solidFill>
                <a:srgbClr val="000000"/>
              </a:solidFill>
              <a:latin typeface="Calibri"/>
              <a:ea typeface="Calibri"/>
              <a:cs typeface="Calibri"/>
            </a:rPr>
            <a:t>Budsjettet trenger ikke å periodisers</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År 1_Delmål1: </a:t>
          </a:r>
          <a:r>
            <a:rPr lang="en-US" cap="none" sz="1100" b="0" i="0" u="none" baseline="0">
              <a:solidFill>
                <a:srgbClr val="000000"/>
              </a:solidFill>
              <a:latin typeface="Calibri"/>
              <a:ea typeface="Calibri"/>
              <a:cs typeface="Calibri"/>
            </a:rPr>
            <a:t>Innholder budsjettet for i år (T), reviderte regnskapstall for i</a:t>
          </a:r>
          <a:r>
            <a:rPr lang="en-US" cap="none" sz="1100" b="0" i="0" u="none" baseline="0">
              <a:solidFill>
                <a:srgbClr val="000000"/>
              </a:solidFill>
              <a:latin typeface="Calibri"/>
              <a:ea typeface="Calibri"/>
              <a:cs typeface="Calibri"/>
            </a:rPr>
            <a:t> fjor </a:t>
          </a:r>
          <a:r>
            <a:rPr lang="en-US" cap="none" sz="1100" b="0" i="0" u="none" baseline="0">
              <a:solidFill>
                <a:srgbClr val="000000"/>
              </a:solidFill>
              <a:latin typeface="Calibri"/>
              <a:ea typeface="Calibri"/>
              <a:cs typeface="Calibri"/>
            </a:rPr>
            <a:t>(T-1) og budsjett for neste år (T+1)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År 2_Delmål2: </a:t>
          </a:r>
          <a:r>
            <a:rPr lang="en-US" cap="none" sz="1100" b="0" i="0" u="none" baseline="0">
              <a:solidFill>
                <a:srgbClr val="000000"/>
              </a:solidFill>
              <a:latin typeface="Calibri"/>
              <a:ea typeface="Calibri"/>
              <a:cs typeface="Calibri"/>
            </a:rPr>
            <a:t>Innholder budsjettet  for i år, neste år og to år frem i tid (T, T+1 og T+2)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År 3_Delmål3: </a:t>
          </a:r>
          <a:r>
            <a:rPr lang="en-US" cap="none" sz="1100" b="0" i="0" u="none" baseline="0">
              <a:solidFill>
                <a:srgbClr val="000000"/>
              </a:solidFill>
              <a:latin typeface="Calibri"/>
              <a:ea typeface="Calibri"/>
              <a:cs typeface="Calibri"/>
            </a:rPr>
            <a:t>Innholder budsjettet 2</a:t>
          </a:r>
          <a:r>
            <a:rPr lang="en-US" cap="none" sz="1100" b="0" i="0" u="none" baseline="0">
              <a:solidFill>
                <a:srgbClr val="000000"/>
              </a:solidFill>
              <a:latin typeface="Calibri"/>
              <a:ea typeface="Calibri"/>
              <a:cs typeface="Calibri"/>
            </a:rPr>
            <a:t> og </a:t>
          </a:r>
          <a:r>
            <a:rPr lang="en-US" cap="none" sz="1100" b="0" i="0" u="none" baseline="0">
              <a:solidFill>
                <a:srgbClr val="000000"/>
              </a:solidFill>
              <a:latin typeface="Calibri"/>
              <a:ea typeface="Calibri"/>
              <a:cs typeface="Calibri"/>
            </a:rPr>
            <a:t>3 år frem i tid (T+1 og T+2)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Nåtid_</a:t>
          </a:r>
          <a:r>
            <a:rPr lang="en-US" cap="none" sz="1100" b="1" i="0" u="none" baseline="0">
              <a:solidFill>
                <a:srgbClr val="000000"/>
              </a:solidFill>
              <a:latin typeface="Calibri"/>
              <a:ea typeface="Calibri"/>
              <a:cs typeface="Calibri"/>
            </a:rPr>
            <a:t>Rating</a:t>
          </a:r>
          <a:r>
            <a:rPr lang="en-US" cap="none" sz="1100" b="0" i="0" u="none" baseline="0">
              <a:solidFill>
                <a:srgbClr val="000000"/>
              </a:solidFill>
              <a:latin typeface="Calibri"/>
              <a:ea typeface="Calibri"/>
              <a:cs typeface="Calibri"/>
            </a:rPr>
            <a:t> tom </a:t>
          </a:r>
          <a:r>
            <a:rPr lang="en-US" cap="none" sz="1100" b="1" i="0" u="none" baseline="0">
              <a:solidFill>
                <a:srgbClr val="000000"/>
              </a:solidFill>
              <a:latin typeface="Calibri"/>
              <a:ea typeface="Calibri"/>
              <a:cs typeface="Calibri"/>
            </a:rPr>
            <a:t>År 3_Rating: </a:t>
          </a:r>
          <a:r>
            <a:rPr lang="en-US" cap="none" sz="1100" b="0" i="0" u="none" baseline="0">
              <a:solidFill>
                <a:srgbClr val="000000"/>
              </a:solidFill>
              <a:latin typeface="Calibri"/>
              <a:ea typeface="Calibri"/>
              <a:cs typeface="Calibri"/>
            </a:rPr>
            <a:t>inneholder ratingscore fra nåtid og maksimalt 3 år frem i tid. Handlingsplanen trenger å fylles ut frem til positiv egenkapital (egenkapitalprosent i kolonne D11 skal være positiv) og ratingscore over 62 poeng (gult trafikklys i kolonne E21) er oppfylt. Dette kan gjøres innenfor en 3 års periode.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Celler som er striplet</a:t>
          </a:r>
          <a:r>
            <a:rPr lang="en-US" cap="none" sz="1100" b="0" i="0" u="none" baseline="0">
              <a:solidFill>
                <a:srgbClr val="000000"/>
              </a:solidFill>
              <a:latin typeface="Calibri"/>
              <a:ea typeface="Calibri"/>
              <a:cs typeface="Calibri"/>
            </a:rPr>
            <a:t> trenger ikke å fylles inn da disse automatisk henter tall fra forrige fane (henter tall fra en kolonne i forrige fane)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Skjemaet skal inneholde årlige</a:t>
          </a:r>
          <a:r>
            <a:rPr lang="en-US" cap="none" sz="1100" b="0" i="0" u="none" baseline="0">
              <a:solidFill>
                <a:srgbClr val="000000"/>
              </a:solidFill>
              <a:latin typeface="Calibri"/>
              <a:ea typeface="Calibri"/>
              <a:cs typeface="Calibri"/>
            </a:rPr>
            <a:t> r</a:t>
          </a:r>
          <a:r>
            <a:rPr lang="en-US" cap="none" sz="1100" b="0" i="0" u="none" baseline="0">
              <a:solidFill>
                <a:srgbClr val="000000"/>
              </a:solidFill>
              <a:latin typeface="Calibri"/>
              <a:ea typeface="Calibri"/>
              <a:cs typeface="Calibri"/>
            </a:rPr>
            <a:t>egnskap-og budsjetttall per 31.12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Klubben og AS'et (samarbeidende selskap) skal være konsolidert i denne oversikten (det vil si at klubben og de samarbeidende selskapenes regnskap-og balansetall skal legges sammen før man fører inn i dette regnearket)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L28" sqref="L28"/>
    </sheetView>
  </sheetViews>
  <sheetFormatPr defaultColWidth="11.421875" defaultRowHeight="12.75"/>
  <cols>
    <col min="1" max="16384" width="11.421875" style="153"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3:J30"/>
  <sheetViews>
    <sheetView zoomScale="90" zoomScaleNormal="90" zoomScalePageLayoutView="0" workbookViewId="0" topLeftCell="A1">
      <selection activeCell="F31" sqref="F31"/>
    </sheetView>
  </sheetViews>
  <sheetFormatPr defaultColWidth="11.421875" defaultRowHeight="12.75"/>
  <cols>
    <col min="1" max="1" width="28.57421875" style="113" bestFit="1" customWidth="1"/>
    <col min="2" max="2" width="30.421875" style="113" bestFit="1" customWidth="1"/>
    <col min="3" max="3" width="24.7109375" style="113" bestFit="1" customWidth="1"/>
    <col min="4" max="4" width="20.140625" style="113" bestFit="1" customWidth="1"/>
    <col min="5" max="5" width="18.28125" style="113" bestFit="1" customWidth="1"/>
    <col min="6" max="6" width="15.7109375" style="113" bestFit="1" customWidth="1"/>
    <col min="7" max="7" width="12.140625" style="113" bestFit="1" customWidth="1"/>
    <col min="8" max="8" width="14.8515625" style="113" bestFit="1" customWidth="1"/>
    <col min="9" max="9" width="5.28125" style="113" customWidth="1"/>
    <col min="10" max="10" width="87.421875" style="113" bestFit="1" customWidth="1"/>
    <col min="11" max="16384" width="11.421875" style="113" customWidth="1"/>
  </cols>
  <sheetData>
    <row r="1" ht="12.75"/>
    <row r="2" ht="12.75"/>
    <row r="3" spans="1:10" ht="15">
      <c r="A3" s="103" t="s">
        <v>60</v>
      </c>
      <c r="D3" s="104" t="s">
        <v>61</v>
      </c>
      <c r="E3" s="104" t="s">
        <v>62</v>
      </c>
      <c r="F3" s="104" t="s">
        <v>63</v>
      </c>
      <c r="G3" s="104" t="s">
        <v>64</v>
      </c>
      <c r="H3" s="104" t="s">
        <v>65</v>
      </c>
      <c r="J3" s="104" t="s">
        <v>66</v>
      </c>
    </row>
    <row r="4" ht="15">
      <c r="B4" s="103" t="s">
        <v>67</v>
      </c>
    </row>
    <row r="5" ht="12.75"/>
    <row r="6" spans="2:10" ht="15.75">
      <c r="B6" s="103"/>
      <c r="C6" s="103" t="s">
        <v>68</v>
      </c>
      <c r="D6" s="102" t="e">
        <f>SUM('Poster_1.Divisjon_31.12'!C4/'Poster_1.Divisjon_31.12'!C5)</f>
        <v>#DIV/0!</v>
      </c>
      <c r="E6" s="10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13">
        <v>-27</v>
      </c>
      <c r="G6" s="113">
        <v>72</v>
      </c>
      <c r="H6" s="113" t="e">
        <f>IF(E6&lt;=Ratingmodell!L20,Ratingmodell!M20,IF(Nåtid!E6&lt;=Ratingmodell!L21,Ratingmodell!M21,Ratingmodell!M22))</f>
        <v>#DIV/0!</v>
      </c>
      <c r="J6" s="101" t="s">
        <v>69</v>
      </c>
    </row>
    <row r="7" spans="2:10" ht="15.75">
      <c r="B7" s="103"/>
      <c r="C7" s="103" t="s">
        <v>70</v>
      </c>
      <c r="D7" s="114" t="e">
        <f>SUM('Poster_1.Divisjon_31.12'!C4-'Poster_1.Divisjon_31.12'!C5)/'Poster_1.Divisjon_31.12'!C11</f>
        <v>#DIV/0!</v>
      </c>
      <c r="E7" s="10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13">
        <v>-19.5</v>
      </c>
      <c r="G7" s="113">
        <v>26</v>
      </c>
      <c r="H7" s="113" t="e">
        <f>IF(E7&lt;=Ratingmodell!L17,Ratingmodell!M17,IF(Nåtid!E7&lt;=Ratingmodell!L18,Ratingmodell!M18,Ratingmodell!M19))</f>
        <v>#DIV/0!</v>
      </c>
      <c r="J7" s="101" t="s">
        <v>71</v>
      </c>
    </row>
    <row r="8" ht="12.75">
      <c r="E8" s="102"/>
    </row>
    <row r="9" spans="2:5" ht="15">
      <c r="B9" s="103" t="s">
        <v>72</v>
      </c>
      <c r="E9" s="102"/>
    </row>
    <row r="10" ht="12.75">
      <c r="E10" s="102"/>
    </row>
    <row r="11" spans="3:10" ht="15">
      <c r="C11" s="103" t="s">
        <v>73</v>
      </c>
      <c r="D11" s="114" t="e">
        <f>SUM('Poster_1.Divisjon_31.12'!C6/'Poster_1.Divisjon_31.12'!C7)</f>
        <v>#DIV/0!</v>
      </c>
      <c r="E11" s="10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13">
        <v>-45</v>
      </c>
      <c r="G11" s="113">
        <v>72</v>
      </c>
      <c r="H11" s="113" t="e">
        <f>IF(E11&lt;=Ratingmodell!L23,Ratingmodell!M23,IF(Nåtid!E11&lt;=Ratingmodell!L24,Ratingmodell!M24,Ratingmodell!M25))</f>
        <v>#DIV/0!</v>
      </c>
      <c r="J11" s="103" t="s">
        <v>74</v>
      </c>
    </row>
    <row r="12" ht="12.75">
      <c r="E12" s="102"/>
    </row>
    <row r="13" spans="1:5" ht="15">
      <c r="A13" s="103" t="s">
        <v>75</v>
      </c>
      <c r="E13" s="102"/>
    </row>
    <row r="14" spans="2:5" ht="15">
      <c r="B14" s="103" t="s">
        <v>76</v>
      </c>
      <c r="E14" s="102"/>
    </row>
    <row r="15" ht="12.75">
      <c r="E15" s="102"/>
    </row>
    <row r="16" spans="3:10" ht="15">
      <c r="C16" s="103" t="s">
        <v>77</v>
      </c>
      <c r="D16" s="114" t="e">
        <f>SUM('Poster_1.Divisjon_31.12'!C15+'Poster_1.Divisjon_31.12'!C17)/AVERAGE('Poster_1.Divisjon_31.12'!C7+'Poster_1.Divisjon_31.12'!C8)</f>
        <v>#DIV/0!</v>
      </c>
      <c r="E16" s="102" t="e">
        <f>IF(D16&lt;Ratingmodell!G5,Ratingmodell!G6*Ratingmodell!$C$5,IF(D16&lt;Ratingmodell!H5,Ratingmodell!H6*Ratingmodell!$C$5,IF(D16&lt;Ratingmodell!I5,Ratingmodell!I6*Ratingmodell!$C$5,IF(D16&lt;Ratingmodell!J5,Ratingmodell!J6*Ratingmodell!$C$5,Ratingmodell!K6*Ratingmodell!$C$5))))</f>
        <v>#DIV/0!</v>
      </c>
      <c r="F16" s="113">
        <v>0</v>
      </c>
      <c r="G16" s="113">
        <v>16</v>
      </c>
      <c r="H16" s="113" t="e">
        <f>IF(E16&lt;=Ratingmodell!L5,Ratingmodell!M5,IF(Nåtid!E16&lt;=Ratingmodell!L6,Ratingmodell!M6,Ratingmodell!M7))</f>
        <v>#DIV/0!</v>
      </c>
      <c r="J16" s="103" t="s">
        <v>78</v>
      </c>
    </row>
    <row r="17" spans="3:10" ht="15">
      <c r="C17" s="103" t="s">
        <v>79</v>
      </c>
      <c r="D17" s="114" t="e">
        <f>SUM('Poster_1.Divisjon_31.12'!C20)/'Poster_1.Divisjon_31.12'!C11</f>
        <v>#DIV/0!</v>
      </c>
      <c r="E17" s="102" t="e">
        <f>IF(D17&lt;Ratingmodell!G8,Ratingmodell!G9*Ratingmodell!$C$8,IF(D17&lt;Ratingmodell!H8,Ratingmodell!H9*Ratingmodell!$C$8,IF(D17&lt;Ratingmodell!I8,Ratingmodell!I9*Ratingmodell!$C$8,IF(D17&lt;Ratingmodell!J8,Ratingmodell!J9*Ratingmodell!$C$8,Ratingmodell!K9*Ratingmodell!$C$8))))</f>
        <v>#DIV/0!</v>
      </c>
      <c r="F17" s="113">
        <v>0</v>
      </c>
      <c r="G17" s="113">
        <v>16</v>
      </c>
      <c r="H17" s="113" t="e">
        <f>IF(E17&lt;=Ratingmodell!L8,Ratingmodell!M8,IF(Nåtid!E17&lt;=Ratingmodell!L9,Ratingmodell!M9,Ratingmodell!M10))</f>
        <v>#DIV/0!</v>
      </c>
      <c r="J17" s="103" t="s">
        <v>80</v>
      </c>
    </row>
    <row r="18" spans="3:10" ht="15">
      <c r="C18" s="103" t="s">
        <v>81</v>
      </c>
      <c r="D18" s="114" t="e">
        <f>(SUM('Poster_1.Divisjon_31.12'!C23/'Poster_1.Divisjon_31.12'!C16)+D17)/2</f>
        <v>#DIV/0!</v>
      </c>
      <c r="E18" s="102" t="e">
        <f>IF(D18&lt;Ratingmodell!G11,Ratingmodell!G12*Ratingmodell!$C$11,IF(D18&lt;Ratingmodell!H11,Ratingmodell!H12*Ratingmodell!$C$11,IF(D18&lt;Ratingmodell!I11,Ratingmodell!I12*Ratingmodell!$C$11,IF(D18&lt;Ratingmodell!J11,Ratingmodell!J12*Ratingmodell!$C$11,Ratingmodell!K12*Ratingmodell!$C$11))))</f>
        <v>#DIV/0!</v>
      </c>
      <c r="F18" s="113">
        <v>0</v>
      </c>
      <c r="G18" s="113">
        <v>16</v>
      </c>
      <c r="H18" s="113" t="e">
        <f>IF(E18&lt;=Ratingmodell!L11,Ratingmodell!M11,IF(Nåtid!E18&lt;=Ratingmodell!L12,Ratingmodell!M12,Ratingmodell!M13))</f>
        <v>#DIV/0!</v>
      </c>
      <c r="J18" s="103" t="s">
        <v>82</v>
      </c>
    </row>
    <row r="19" spans="3:10" ht="15">
      <c r="C19" s="103" t="s">
        <v>83</v>
      </c>
      <c r="D19" s="114" t="e">
        <f>SUM(-'Poster_1.Divisjon_31.12'!C13/'Poster_1.Divisjon_31.12'!C11)</f>
        <v>#DIV/0!</v>
      </c>
      <c r="E19" s="10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13">
        <v>-4</v>
      </c>
      <c r="G19" s="113">
        <v>16</v>
      </c>
      <c r="H19" s="113" t="e">
        <f>IF(E19&lt;=Ratingmodell!L14,Ratingmodell!M14,IF(Nåtid!E19&lt;=Ratingmodell!L15,Ratingmodell!M15,Ratingmodell!M16))</f>
        <v>#DIV/0!</v>
      </c>
      <c r="J19" s="103" t="s">
        <v>84</v>
      </c>
    </row>
    <row r="20" ht="12.75"/>
    <row r="21" spans="3:8" ht="15.75" thickBot="1">
      <c r="C21" s="115" t="s">
        <v>85</v>
      </c>
      <c r="D21" s="116" t="e">
        <f>E21</f>
        <v>#DIV/0!</v>
      </c>
      <c r="E21" s="116" t="e">
        <f>SUM(E6:E19)</f>
        <v>#DIV/0!</v>
      </c>
      <c r="F21" s="117">
        <f>SUM(F6:F19)</f>
        <v>-95.5</v>
      </c>
      <c r="G21" s="117">
        <f>SUM(G6:G19)</f>
        <v>234</v>
      </c>
      <c r="H21" s="115" t="e">
        <f>IF(E21&lt;=Ratingmodell!C33,Ratingmodell!G33,IF(Nåtid!E21&lt;=Ratingmodell!C34,Ratingmodell!G34,Ratingmodell!G35))</f>
        <v>#DIV/0!</v>
      </c>
    </row>
    <row r="22" spans="3:4" ht="15" hidden="1">
      <c r="C22" s="103" t="s">
        <v>86</v>
      </c>
      <c r="D22" s="113">
        <v>62</v>
      </c>
    </row>
    <row r="23" spans="3:9" ht="15" hidden="1">
      <c r="C23" s="103" t="s">
        <v>87</v>
      </c>
      <c r="D23" s="113">
        <v>127</v>
      </c>
      <c r="H23" s="118"/>
      <c r="I23" s="118"/>
    </row>
    <row r="24" spans="3:9" ht="15">
      <c r="C24" s="103"/>
      <c r="H24" s="118"/>
      <c r="I24" s="118"/>
    </row>
    <row r="25" spans="3:4" ht="15">
      <c r="C25" s="103" t="s">
        <v>37</v>
      </c>
      <c r="D25" s="112">
        <f>'Poster_1.Divisjon_31.12'!C6</f>
        <v>0</v>
      </c>
    </row>
    <row r="26" spans="3:4" ht="15">
      <c r="C26" s="103" t="s">
        <v>88</v>
      </c>
      <c r="D26" s="112">
        <f>'Poster_1.Divisjon_31.12'!C18</f>
        <v>0</v>
      </c>
    </row>
    <row r="27" spans="3:4" ht="15">
      <c r="C27" s="103"/>
      <c r="D27" s="112"/>
    </row>
    <row r="29" spans="1:10" ht="15">
      <c r="A29" s="103" t="s">
        <v>89</v>
      </c>
      <c r="B29" s="103"/>
      <c r="C29" s="103" t="s">
        <v>90</v>
      </c>
      <c r="D29" s="113">
        <f>IF('Poster_1.Divisjon_31.12'!C18&gt;'Poster_1.Divisjon_31.12'!C37,1,0)</f>
        <v>0</v>
      </c>
      <c r="J29" s="103" t="s">
        <v>91</v>
      </c>
    </row>
    <row r="30" ht="12.75">
      <c r="J30" s="113" t="s">
        <v>92</v>
      </c>
    </row>
  </sheetData>
  <sheetProtection sheet="1" objects="1" scenarios="1"/>
  <conditionalFormatting sqref="E21">
    <cfRule type="iconSet" priority="1" dxfId="0">
      <iconSet iconSet="3TrafficLights1">
        <cfvo type="percent" val="0"/>
        <cfvo gte="0" type="num" val="62"/>
        <cfvo gte="0" type="num" val="127"/>
      </iconSet>
    </cfRule>
  </conditionalFormatting>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3:J30"/>
  <sheetViews>
    <sheetView zoomScale="90" zoomScaleNormal="90" zoomScalePageLayoutView="0" workbookViewId="0" topLeftCell="A1">
      <selection activeCell="E37" sqref="E37"/>
    </sheetView>
  </sheetViews>
  <sheetFormatPr defaultColWidth="11.421875" defaultRowHeight="12.75"/>
  <cols>
    <col min="1" max="1" width="28.57421875" style="113" bestFit="1" customWidth="1"/>
    <col min="2" max="2" width="30.421875" style="113" bestFit="1" customWidth="1"/>
    <col min="3" max="3" width="24.7109375" style="113" bestFit="1" customWidth="1"/>
    <col min="4" max="4" width="20.140625" style="113" bestFit="1" customWidth="1"/>
    <col min="5" max="5" width="18.28125" style="113" bestFit="1" customWidth="1"/>
    <col min="6" max="6" width="15.7109375" style="113" bestFit="1" customWidth="1"/>
    <col min="7" max="7" width="12.140625" style="113" bestFit="1" customWidth="1"/>
    <col min="8" max="8" width="14.8515625" style="113" bestFit="1" customWidth="1"/>
    <col min="9" max="9" width="5.28125" style="113" customWidth="1"/>
    <col min="10" max="10" width="87.421875" style="113" bestFit="1" customWidth="1"/>
    <col min="11" max="16384" width="11.421875" style="113" customWidth="1"/>
  </cols>
  <sheetData>
    <row r="1" ht="12.75"/>
    <row r="2" ht="12.75"/>
    <row r="3" spans="1:10" ht="15">
      <c r="A3" s="103" t="s">
        <v>60</v>
      </c>
      <c r="D3" s="104" t="s">
        <v>61</v>
      </c>
      <c r="E3" s="104" t="s">
        <v>62</v>
      </c>
      <c r="F3" s="104" t="s">
        <v>63</v>
      </c>
      <c r="G3" s="104" t="s">
        <v>64</v>
      </c>
      <c r="H3" s="104" t="s">
        <v>65</v>
      </c>
      <c r="J3" s="104" t="s">
        <v>66</v>
      </c>
    </row>
    <row r="4" ht="15">
      <c r="B4" s="103" t="s">
        <v>67</v>
      </c>
    </row>
    <row r="5" ht="12.75"/>
    <row r="6" spans="2:10" ht="15.75">
      <c r="B6" s="103"/>
      <c r="C6" s="103" t="s">
        <v>68</v>
      </c>
      <c r="D6" s="102" t="e">
        <f>SUM('Poster_1.Divisjon_31.12_1'!C4/'Poster_1.Divisjon_31.12_1'!C5)</f>
        <v>#DIV/0!</v>
      </c>
      <c r="E6" s="10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13">
        <v>-27</v>
      </c>
      <c r="G6" s="113">
        <v>72</v>
      </c>
      <c r="H6" s="113" t="e">
        <f>IF(E6&lt;=Ratingmodell!L20,Ratingmodell!M20,IF(Nåtid!E6&lt;=Ratingmodell!L21,Ratingmodell!M21,Ratingmodell!M22))</f>
        <v>#DIV/0!</v>
      </c>
      <c r="J6" s="101" t="s">
        <v>69</v>
      </c>
    </row>
    <row r="7" spans="2:10" ht="15.75">
      <c r="B7" s="103"/>
      <c r="C7" s="103" t="s">
        <v>70</v>
      </c>
      <c r="D7" s="114" t="e">
        <f>SUM('Poster_1.Divisjon_31.12_1'!C4-'Poster_1.Divisjon_31.12_1'!C5)/'Poster_1.Divisjon_31.12_1'!C11</f>
        <v>#DIV/0!</v>
      </c>
      <c r="E7" s="10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13">
        <v>-19.5</v>
      </c>
      <c r="G7" s="113">
        <v>26</v>
      </c>
      <c r="H7" s="113" t="e">
        <f>IF(E7&lt;=Ratingmodell!L17,Ratingmodell!M17,IF(Nåtid!E7&lt;=Ratingmodell!L18,Ratingmodell!M18,Ratingmodell!M19))</f>
        <v>#DIV/0!</v>
      </c>
      <c r="J7" s="101" t="s">
        <v>71</v>
      </c>
    </row>
    <row r="8" ht="12.75">
      <c r="E8" s="102"/>
    </row>
    <row r="9" spans="2:5" ht="15">
      <c r="B9" s="103" t="s">
        <v>72</v>
      </c>
      <c r="E9" s="102"/>
    </row>
    <row r="10" ht="12.75">
      <c r="E10" s="102"/>
    </row>
    <row r="11" spans="3:10" ht="15">
      <c r="C11" s="103" t="s">
        <v>73</v>
      </c>
      <c r="D11" s="114" t="e">
        <f>SUM('Poster_1.Divisjon_31.12_1'!C6/'Poster_1.Divisjon_31.12_1'!C7)</f>
        <v>#DIV/0!</v>
      </c>
      <c r="E11" s="10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13">
        <v>-45</v>
      </c>
      <c r="G11" s="113">
        <v>72</v>
      </c>
      <c r="H11" s="113" t="e">
        <f>IF(E11&lt;=Ratingmodell!L23,Ratingmodell!M23,IF(Nåtid!E11&lt;=Ratingmodell!L24,Ratingmodell!M24,Ratingmodell!M25))</f>
        <v>#DIV/0!</v>
      </c>
      <c r="J11" s="103" t="s">
        <v>74</v>
      </c>
    </row>
    <row r="12" ht="12.75">
      <c r="E12" s="102"/>
    </row>
    <row r="13" spans="1:5" ht="15">
      <c r="A13" s="103" t="s">
        <v>75</v>
      </c>
      <c r="E13" s="102"/>
    </row>
    <row r="14" spans="2:5" ht="15">
      <c r="B14" s="103" t="s">
        <v>76</v>
      </c>
      <c r="E14" s="102"/>
    </row>
    <row r="15" ht="12.75">
      <c r="E15" s="102"/>
    </row>
    <row r="16" spans="3:10" ht="15">
      <c r="C16" s="103" t="s">
        <v>77</v>
      </c>
      <c r="D16" s="114" t="e">
        <f>SUM('Poster_1.Divisjon_31.12_1'!C15+'Poster_1.Divisjon_31.12_1'!C17)/AVERAGE('Poster_1.Divisjon_31.12_1'!C7+'Poster_1.Divisjon_31.12_1'!C8)</f>
        <v>#DIV/0!</v>
      </c>
      <c r="E16" s="102" t="e">
        <f>IF(D16&lt;Ratingmodell!G5,Ratingmodell!G6*Ratingmodell!$C$5,IF(D16&lt;Ratingmodell!H5,Ratingmodell!H6*Ratingmodell!$C$5,IF(D16&lt;Ratingmodell!I5,Ratingmodell!I6*Ratingmodell!$C$5,IF(D16&lt;Ratingmodell!J5,Ratingmodell!J6*Ratingmodell!$C$5,Ratingmodell!K6*Ratingmodell!$C$5))))</f>
        <v>#DIV/0!</v>
      </c>
      <c r="F16" s="113">
        <v>0</v>
      </c>
      <c r="G16" s="113">
        <v>16</v>
      </c>
      <c r="H16" s="113" t="e">
        <f>IF(E16&lt;=Ratingmodell!L5,Ratingmodell!M5,IF(Nåtid!E16&lt;=Ratingmodell!L6,Ratingmodell!M6,Ratingmodell!M7))</f>
        <v>#DIV/0!</v>
      </c>
      <c r="J16" s="103" t="s">
        <v>78</v>
      </c>
    </row>
    <row r="17" spans="3:10" ht="15">
      <c r="C17" s="103" t="s">
        <v>79</v>
      </c>
      <c r="D17" s="114" t="e">
        <f>SUM('Poster_1.Divisjon_31.12_1'!C20)/'Poster_1.Divisjon_31.12_1'!C11</f>
        <v>#DIV/0!</v>
      </c>
      <c r="E17" s="102" t="e">
        <f>IF(D17&lt;Ratingmodell!G8,Ratingmodell!G9*Ratingmodell!$C$8,IF(D17&lt;Ratingmodell!H8,Ratingmodell!H9*Ratingmodell!$C$8,IF(D17&lt;Ratingmodell!I8,Ratingmodell!I9*Ratingmodell!$C$8,IF(D17&lt;Ratingmodell!J8,Ratingmodell!J9*Ratingmodell!$C$8,Ratingmodell!K9*Ratingmodell!$C$8))))</f>
        <v>#DIV/0!</v>
      </c>
      <c r="F17" s="113">
        <v>0</v>
      </c>
      <c r="G17" s="113">
        <v>16</v>
      </c>
      <c r="H17" s="113" t="e">
        <f>IF(E17&lt;=Ratingmodell!L8,Ratingmodell!M8,IF(Nåtid!E17&lt;=Ratingmodell!L9,Ratingmodell!M9,Ratingmodell!M10))</f>
        <v>#DIV/0!</v>
      </c>
      <c r="J17" s="103" t="s">
        <v>80</v>
      </c>
    </row>
    <row r="18" spans="3:10" ht="15">
      <c r="C18" s="103" t="s">
        <v>81</v>
      </c>
      <c r="D18" s="114" t="e">
        <f>(SUM('Poster_1.Divisjon_31.12_1'!C23/'Poster_1.Divisjon_31.12_1'!C16)+D17)/2</f>
        <v>#DIV/0!</v>
      </c>
      <c r="E18" s="102" t="e">
        <f>IF(D18&lt;Ratingmodell!G11,Ratingmodell!G12*Ratingmodell!$C$11,IF(D18&lt;Ratingmodell!H11,Ratingmodell!H12*Ratingmodell!$C$11,IF(D18&lt;Ratingmodell!I11,Ratingmodell!I12*Ratingmodell!$C$11,IF(D18&lt;Ratingmodell!J11,Ratingmodell!J12*Ratingmodell!$C$11,Ratingmodell!K12*Ratingmodell!$C$11))))</f>
        <v>#DIV/0!</v>
      </c>
      <c r="F18" s="113">
        <v>0</v>
      </c>
      <c r="G18" s="113">
        <v>16</v>
      </c>
      <c r="H18" s="113" t="e">
        <f>IF(E18&lt;=Ratingmodell!L11,Ratingmodell!M11,IF(Nåtid!E18&lt;=Ratingmodell!L12,Ratingmodell!M12,Ratingmodell!M13))</f>
        <v>#DIV/0!</v>
      </c>
      <c r="J18" s="103" t="s">
        <v>82</v>
      </c>
    </row>
    <row r="19" spans="3:10" ht="15">
      <c r="C19" s="103" t="s">
        <v>83</v>
      </c>
      <c r="D19" s="114" t="e">
        <f>SUM(-'Poster_1.Divisjon_31.12_1'!C13/'Poster_1.Divisjon_31.12_1'!C11)</f>
        <v>#DIV/0!</v>
      </c>
      <c r="E19" s="10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13">
        <v>-4</v>
      </c>
      <c r="G19" s="113">
        <v>16</v>
      </c>
      <c r="H19" s="113" t="e">
        <f>IF(E19&lt;=Ratingmodell!L14,Ratingmodell!M14,IF(Nåtid!E19&lt;=Ratingmodell!L15,Ratingmodell!M15,Ratingmodell!M16))</f>
        <v>#DIV/0!</v>
      </c>
      <c r="J19" s="103" t="s">
        <v>84</v>
      </c>
    </row>
    <row r="20" ht="12.75"/>
    <row r="21" spans="3:8" ht="15.75" thickBot="1">
      <c r="C21" s="115" t="s">
        <v>85</v>
      </c>
      <c r="D21" s="116" t="e">
        <f>E21</f>
        <v>#DIV/0!</v>
      </c>
      <c r="E21" s="116" t="e">
        <f>SUM(E6:E19)</f>
        <v>#DIV/0!</v>
      </c>
      <c r="F21" s="117">
        <f>SUM(F6:F19)</f>
        <v>-95.5</v>
      </c>
      <c r="G21" s="117">
        <f>SUM(G6:G19)</f>
        <v>234</v>
      </c>
      <c r="H21" s="115" t="e">
        <f>IF(E21&lt;=Ratingmodell!C33,Ratingmodell!G33,IF(Nåtid!E21&lt;=Ratingmodell!C34,Ratingmodell!G34,Ratingmodell!G35))</f>
        <v>#DIV/0!</v>
      </c>
    </row>
    <row r="22" spans="3:4" ht="15" hidden="1">
      <c r="C22" s="103" t="s">
        <v>86</v>
      </c>
      <c r="D22" s="113">
        <v>62</v>
      </c>
    </row>
    <row r="23" spans="3:9" ht="15" hidden="1">
      <c r="C23" s="103" t="s">
        <v>87</v>
      </c>
      <c r="D23" s="113">
        <v>127</v>
      </c>
      <c r="H23" s="118"/>
      <c r="I23" s="118"/>
    </row>
    <row r="24" spans="3:9" ht="15">
      <c r="C24" s="103"/>
      <c r="H24" s="118"/>
      <c r="I24" s="118"/>
    </row>
    <row r="25" spans="3:4" ht="15">
      <c r="C25" s="103" t="s">
        <v>37</v>
      </c>
      <c r="D25" s="112">
        <f>'Poster_1.Divisjon_31.12_1'!C6</f>
        <v>0</v>
      </c>
    </row>
    <row r="26" spans="3:4" ht="15">
      <c r="C26" s="103" t="s">
        <v>88</v>
      </c>
      <c r="D26" s="112">
        <f>'Poster_1.Divisjon_31.12_1'!C18</f>
        <v>0</v>
      </c>
    </row>
    <row r="27" spans="3:4" ht="15">
      <c r="C27" s="103"/>
      <c r="D27" s="112"/>
    </row>
    <row r="29" spans="1:10" ht="15">
      <c r="A29" s="103" t="s">
        <v>89</v>
      </c>
      <c r="B29" s="103"/>
      <c r="C29" s="103" t="s">
        <v>90</v>
      </c>
      <c r="D29" s="113">
        <f>IF('Poster_1.Divisjon_31.12_1'!C18&gt;'Poster_1.Divisjon_31.12_1'!C37,1,0)</f>
        <v>0</v>
      </c>
      <c r="J29" s="103" t="s">
        <v>91</v>
      </c>
    </row>
    <row r="30" ht="12.75">
      <c r="J30" s="113" t="s">
        <v>92</v>
      </c>
    </row>
  </sheetData>
  <sheetProtection sheet="1" objects="1" scenarios="1"/>
  <conditionalFormatting sqref="E21">
    <cfRule type="iconSet" priority="1" dxfId="0">
      <iconSet iconSet="3TrafficLights1">
        <cfvo type="percent" val="0"/>
        <cfvo gte="0" type="num" val="62"/>
        <cfvo gte="0" type="num" val="127"/>
      </iconSet>
    </cfRule>
  </conditionalFormatting>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3:J30"/>
  <sheetViews>
    <sheetView zoomScale="90" zoomScaleNormal="90" zoomScalePageLayoutView="0" workbookViewId="0" topLeftCell="A1">
      <selection activeCell="F6" sqref="F6:G19"/>
    </sheetView>
  </sheetViews>
  <sheetFormatPr defaultColWidth="11.421875" defaultRowHeight="12.75"/>
  <cols>
    <col min="1" max="1" width="28.57421875" style="113" bestFit="1" customWidth="1"/>
    <col min="2" max="2" width="30.421875" style="113" bestFit="1" customWidth="1"/>
    <col min="3" max="3" width="24.7109375" style="113" bestFit="1" customWidth="1"/>
    <col min="4" max="4" width="20.140625" style="113" bestFit="1" customWidth="1"/>
    <col min="5" max="5" width="18.28125" style="113" bestFit="1" customWidth="1"/>
    <col min="6" max="6" width="15.7109375" style="113" bestFit="1" customWidth="1"/>
    <col min="7" max="7" width="12.140625" style="113" bestFit="1" customWidth="1"/>
    <col min="8" max="8" width="14.8515625" style="113" bestFit="1" customWidth="1"/>
    <col min="9" max="9" width="5.28125" style="113" customWidth="1"/>
    <col min="10" max="10" width="87.421875" style="113" bestFit="1" customWidth="1"/>
    <col min="11" max="16384" width="11.421875" style="113" customWidth="1"/>
  </cols>
  <sheetData>
    <row r="1" ht="12.75"/>
    <row r="2" ht="12.75"/>
    <row r="3" spans="1:10" ht="15">
      <c r="A3" s="103" t="s">
        <v>60</v>
      </c>
      <c r="D3" s="104" t="s">
        <v>61</v>
      </c>
      <c r="E3" s="104" t="s">
        <v>62</v>
      </c>
      <c r="F3" s="104" t="s">
        <v>63</v>
      </c>
      <c r="G3" s="104" t="s">
        <v>64</v>
      </c>
      <c r="H3" s="104" t="s">
        <v>65</v>
      </c>
      <c r="J3" s="104" t="s">
        <v>66</v>
      </c>
    </row>
    <row r="4" ht="15">
      <c r="B4" s="103" t="s">
        <v>67</v>
      </c>
    </row>
    <row r="5" ht="12.75"/>
    <row r="6" spans="2:10" ht="15.75">
      <c r="B6" s="103"/>
      <c r="C6" s="103" t="s">
        <v>68</v>
      </c>
      <c r="D6" s="102" t="e">
        <f>SUM('Poster_1.Divisjon_31.12_2'!C4/'Poster_1.Divisjon_31.12_2'!C5)</f>
        <v>#DIV/0!</v>
      </c>
      <c r="E6" s="10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13">
        <v>-27</v>
      </c>
      <c r="G6" s="113">
        <v>72</v>
      </c>
      <c r="H6" s="113" t="e">
        <f>IF(E6&lt;=Ratingmodell!L20,Ratingmodell!M20,IF(Nåtid!E6&lt;=Ratingmodell!L21,Ratingmodell!M21,Ratingmodell!M22))</f>
        <v>#DIV/0!</v>
      </c>
      <c r="J6" s="101" t="s">
        <v>69</v>
      </c>
    </row>
    <row r="7" spans="2:10" ht="15.75">
      <c r="B7" s="103"/>
      <c r="C7" s="103" t="s">
        <v>70</v>
      </c>
      <c r="D7" s="114" t="e">
        <f>SUM('Poster_1.Divisjon_31.12_2'!C4-'Poster_1.Divisjon_31.12_2'!C5)/'Poster_1.Divisjon_31.12_2'!C11</f>
        <v>#DIV/0!</v>
      </c>
      <c r="E7" s="10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13">
        <v>-19.5</v>
      </c>
      <c r="G7" s="113">
        <v>26</v>
      </c>
      <c r="H7" s="113" t="e">
        <f>IF(E7&lt;=Ratingmodell!L17,Ratingmodell!M17,IF(Nåtid!E7&lt;=Ratingmodell!L18,Ratingmodell!M18,Ratingmodell!M19))</f>
        <v>#DIV/0!</v>
      </c>
      <c r="J7" s="101" t="s">
        <v>71</v>
      </c>
    </row>
    <row r="8" ht="12.75">
      <c r="E8" s="102"/>
    </row>
    <row r="9" spans="2:5" ht="15">
      <c r="B9" s="103" t="s">
        <v>72</v>
      </c>
      <c r="E9" s="102"/>
    </row>
    <row r="10" ht="12.75">
      <c r="E10" s="102"/>
    </row>
    <row r="11" spans="3:10" ht="15">
      <c r="C11" s="103" t="s">
        <v>73</v>
      </c>
      <c r="D11" s="114" t="e">
        <f>SUM('Poster_1.Divisjon_31.12_2'!C6/'Poster_1.Divisjon_31.12_2'!C7)</f>
        <v>#DIV/0!</v>
      </c>
      <c r="E11" s="10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13">
        <v>-45</v>
      </c>
      <c r="G11" s="113">
        <v>72</v>
      </c>
      <c r="H11" s="113" t="e">
        <f>IF(E11&lt;=Ratingmodell!L23,Ratingmodell!M23,IF(Nåtid!E11&lt;=Ratingmodell!L24,Ratingmodell!M24,Ratingmodell!M25))</f>
        <v>#DIV/0!</v>
      </c>
      <c r="J11" s="103" t="s">
        <v>74</v>
      </c>
    </row>
    <row r="12" ht="12.75">
      <c r="E12" s="102"/>
    </row>
    <row r="13" spans="1:5" ht="15">
      <c r="A13" s="103" t="s">
        <v>75</v>
      </c>
      <c r="E13" s="102"/>
    </row>
    <row r="14" spans="2:5" ht="15">
      <c r="B14" s="103" t="s">
        <v>76</v>
      </c>
      <c r="E14" s="102"/>
    </row>
    <row r="15" ht="12.75">
      <c r="E15" s="102"/>
    </row>
    <row r="16" spans="3:10" ht="15">
      <c r="C16" s="103" t="s">
        <v>77</v>
      </c>
      <c r="D16" s="114" t="e">
        <f>SUM('Poster_1.Divisjon_31.12_2'!C15+'Poster_1.Divisjon_31.12_2'!C17)/AVERAGE('Poster_1.Divisjon_31.12_2'!C7+'Poster_1.Divisjon_31.12_2'!C8)</f>
        <v>#DIV/0!</v>
      </c>
      <c r="E16" s="102" t="e">
        <f>IF(D16&lt;Ratingmodell!G5,Ratingmodell!G6*Ratingmodell!$C$5,IF(D16&lt;Ratingmodell!H5,Ratingmodell!H6*Ratingmodell!$C$5,IF(D16&lt;Ratingmodell!I5,Ratingmodell!I6*Ratingmodell!$C$5,IF(D16&lt;Ratingmodell!J5,Ratingmodell!J6*Ratingmodell!$C$5,Ratingmodell!K6*Ratingmodell!$C$5))))</f>
        <v>#DIV/0!</v>
      </c>
      <c r="F16" s="113">
        <v>0</v>
      </c>
      <c r="G16" s="113">
        <v>16</v>
      </c>
      <c r="H16" s="113" t="e">
        <f>IF(E16&lt;=Ratingmodell!L5,Ratingmodell!M5,IF(Nåtid!E16&lt;=Ratingmodell!L6,Ratingmodell!M6,Ratingmodell!M7))</f>
        <v>#DIV/0!</v>
      </c>
      <c r="J16" s="103" t="s">
        <v>78</v>
      </c>
    </row>
    <row r="17" spans="3:10" ht="15">
      <c r="C17" s="103" t="s">
        <v>79</v>
      </c>
      <c r="D17" s="114" t="e">
        <f>SUM('Poster_1.Divisjon_31.12_2'!C20)/'Poster_1.Divisjon_31.12_2'!C11</f>
        <v>#DIV/0!</v>
      </c>
      <c r="E17" s="102" t="e">
        <f>IF(D17&lt;Ratingmodell!G8,Ratingmodell!G9*Ratingmodell!$C$8,IF(D17&lt;Ratingmodell!H8,Ratingmodell!H9*Ratingmodell!$C$8,IF(D17&lt;Ratingmodell!I8,Ratingmodell!I9*Ratingmodell!$C$8,IF(D17&lt;Ratingmodell!J8,Ratingmodell!J9*Ratingmodell!$C$8,Ratingmodell!K9*Ratingmodell!$C$8))))</f>
        <v>#DIV/0!</v>
      </c>
      <c r="F17" s="113">
        <v>0</v>
      </c>
      <c r="G17" s="113">
        <v>16</v>
      </c>
      <c r="H17" s="113" t="e">
        <f>IF(E17&lt;=Ratingmodell!L8,Ratingmodell!M8,IF(Nåtid!E17&lt;=Ratingmodell!L9,Ratingmodell!M9,Ratingmodell!M10))</f>
        <v>#DIV/0!</v>
      </c>
      <c r="J17" s="103" t="s">
        <v>80</v>
      </c>
    </row>
    <row r="18" spans="3:10" ht="15">
      <c r="C18" s="103" t="s">
        <v>81</v>
      </c>
      <c r="D18" s="114" t="e">
        <f>(SUM('Poster_1.Divisjon_31.12_2'!C23/'Poster_1.Divisjon_31.12_2'!C16)+D17)/2</f>
        <v>#DIV/0!</v>
      </c>
      <c r="E18" s="102" t="e">
        <f>IF(D18&lt;Ratingmodell!G11,Ratingmodell!G12*Ratingmodell!$C$11,IF(D18&lt;Ratingmodell!H11,Ratingmodell!H12*Ratingmodell!$C$11,IF(D18&lt;Ratingmodell!I11,Ratingmodell!I12*Ratingmodell!$C$11,IF(D18&lt;Ratingmodell!J11,Ratingmodell!J12*Ratingmodell!$C$11,Ratingmodell!K12*Ratingmodell!$C$11))))</f>
        <v>#DIV/0!</v>
      </c>
      <c r="F18" s="113">
        <v>0</v>
      </c>
      <c r="G18" s="113">
        <v>16</v>
      </c>
      <c r="H18" s="113" t="e">
        <f>IF(E18&lt;=Ratingmodell!L11,Ratingmodell!M11,IF(Nåtid!E18&lt;=Ratingmodell!L12,Ratingmodell!M12,Ratingmodell!M13))</f>
        <v>#DIV/0!</v>
      </c>
      <c r="J18" s="103" t="s">
        <v>82</v>
      </c>
    </row>
    <row r="19" spans="3:10" ht="15">
      <c r="C19" s="103" t="s">
        <v>83</v>
      </c>
      <c r="D19" s="114" t="e">
        <f>SUM(-'Poster_1.Divisjon_31.12_2'!C13/'Poster_1.Divisjon_31.12_2'!C11)</f>
        <v>#DIV/0!</v>
      </c>
      <c r="E19" s="10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13">
        <v>-4</v>
      </c>
      <c r="G19" s="113">
        <v>16</v>
      </c>
      <c r="H19" s="113" t="e">
        <f>IF(E19&lt;=Ratingmodell!L14,Ratingmodell!M14,IF(Nåtid!E19&lt;=Ratingmodell!L15,Ratingmodell!M15,Ratingmodell!M16))</f>
        <v>#DIV/0!</v>
      </c>
      <c r="J19" s="103" t="s">
        <v>84</v>
      </c>
    </row>
    <row r="20" ht="12.75"/>
    <row r="21" spans="3:8" ht="15.75" thickBot="1">
      <c r="C21" s="115" t="s">
        <v>85</v>
      </c>
      <c r="D21" s="116" t="e">
        <f>E21</f>
        <v>#DIV/0!</v>
      </c>
      <c r="E21" s="116" t="e">
        <f>SUM(E6:E19)</f>
        <v>#DIV/0!</v>
      </c>
      <c r="F21" s="117">
        <f>SUM(F6:F19)</f>
        <v>-95.5</v>
      </c>
      <c r="G21" s="117">
        <f>SUM(G6:G19)</f>
        <v>234</v>
      </c>
      <c r="H21" s="115" t="e">
        <f>IF(E21&lt;=Ratingmodell!C33,Ratingmodell!G33,IF(Nåtid!E21&lt;=Ratingmodell!C34,Ratingmodell!G34,Ratingmodell!G35))</f>
        <v>#DIV/0!</v>
      </c>
    </row>
    <row r="22" spans="3:4" ht="15" hidden="1">
      <c r="C22" s="103" t="s">
        <v>86</v>
      </c>
      <c r="D22" s="113">
        <v>62</v>
      </c>
    </row>
    <row r="23" spans="3:9" ht="15" hidden="1">
      <c r="C23" s="103" t="s">
        <v>87</v>
      </c>
      <c r="D23" s="113">
        <v>127</v>
      </c>
      <c r="H23" s="118"/>
      <c r="I23" s="118"/>
    </row>
    <row r="24" spans="3:9" ht="15">
      <c r="C24" s="103"/>
      <c r="H24" s="118"/>
      <c r="I24" s="118"/>
    </row>
    <row r="25" spans="3:4" ht="15">
      <c r="C25" s="103" t="s">
        <v>37</v>
      </c>
      <c r="D25" s="112">
        <f>'Poster_1.Divisjon_31.12_2'!C6</f>
        <v>0</v>
      </c>
    </row>
    <row r="26" spans="3:4" ht="15">
      <c r="C26" s="103" t="s">
        <v>88</v>
      </c>
      <c r="D26" s="112">
        <f>'Poster_1.Divisjon_31.12_2'!C18</f>
        <v>0</v>
      </c>
    </row>
    <row r="27" spans="3:4" ht="15">
      <c r="C27" s="103"/>
      <c r="D27" s="112"/>
    </row>
    <row r="29" spans="1:10" ht="15">
      <c r="A29" s="103" t="s">
        <v>89</v>
      </c>
      <c r="B29" s="103"/>
      <c r="C29" s="103" t="s">
        <v>90</v>
      </c>
      <c r="D29" s="113">
        <f>IF('Poster_1.Divisjon_31.12_2'!C18&gt;'Poster_1.Divisjon_31.12_2'!C37,1,0)</f>
        <v>0</v>
      </c>
      <c r="J29" s="103" t="s">
        <v>91</v>
      </c>
    </row>
    <row r="30" ht="12.75">
      <c r="J30" s="113" t="s">
        <v>92</v>
      </c>
    </row>
  </sheetData>
  <sheetProtection sheet="1" objects="1" scenarios="1"/>
  <conditionalFormatting sqref="E21">
    <cfRule type="iconSet" priority="1" dxfId="0">
      <iconSet iconSet="3TrafficLights1">
        <cfvo type="percent" val="0"/>
        <cfvo gte="0" type="num" val="62"/>
        <cfvo gte="0" type="num" val="127"/>
      </iconSet>
    </cfRule>
  </conditionalFormatting>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3:J30"/>
  <sheetViews>
    <sheetView zoomScale="90" zoomScaleNormal="90" zoomScalePageLayoutView="0" workbookViewId="0" topLeftCell="A1">
      <selection activeCell="H29" sqref="H29"/>
    </sheetView>
  </sheetViews>
  <sheetFormatPr defaultColWidth="11.421875" defaultRowHeight="12.75"/>
  <cols>
    <col min="1" max="1" width="28.57421875" style="113" bestFit="1" customWidth="1"/>
    <col min="2" max="2" width="30.421875" style="113" bestFit="1" customWidth="1"/>
    <col min="3" max="3" width="24.7109375" style="113" bestFit="1" customWidth="1"/>
    <col min="4" max="4" width="20.140625" style="113" bestFit="1" customWidth="1"/>
    <col min="5" max="5" width="18.28125" style="113" bestFit="1" customWidth="1"/>
    <col min="6" max="6" width="15.7109375" style="113" bestFit="1" customWidth="1"/>
    <col min="7" max="7" width="12.140625" style="113" bestFit="1" customWidth="1"/>
    <col min="8" max="8" width="14.8515625" style="113" bestFit="1" customWidth="1"/>
    <col min="9" max="9" width="5.28125" style="113" customWidth="1"/>
    <col min="10" max="10" width="87.421875" style="113" bestFit="1" customWidth="1"/>
    <col min="11" max="16384" width="11.421875" style="113" customWidth="1"/>
  </cols>
  <sheetData>
    <row r="1" ht="12.75"/>
    <row r="2" ht="12.75"/>
    <row r="3" spans="1:10" ht="15">
      <c r="A3" s="103" t="s">
        <v>60</v>
      </c>
      <c r="D3" s="104" t="s">
        <v>61</v>
      </c>
      <c r="E3" s="104" t="s">
        <v>62</v>
      </c>
      <c r="F3" s="104" t="s">
        <v>63</v>
      </c>
      <c r="G3" s="104" t="s">
        <v>64</v>
      </c>
      <c r="H3" s="104" t="s">
        <v>65</v>
      </c>
      <c r="J3" s="104" t="s">
        <v>66</v>
      </c>
    </row>
    <row r="4" ht="15">
      <c r="B4" s="103" t="s">
        <v>67</v>
      </c>
    </row>
    <row r="5" ht="12.75"/>
    <row r="6" spans="2:10" ht="15.75">
      <c r="B6" s="103"/>
      <c r="C6" s="103" t="s">
        <v>68</v>
      </c>
      <c r="D6" s="102" t="e">
        <f>SUM('Poster_1.Divisjon_31.12_3'!C4/'Poster_1.Divisjon_31.12_3'!C5)</f>
        <v>#DIV/0!</v>
      </c>
      <c r="E6" s="10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13">
        <v>-27</v>
      </c>
      <c r="G6" s="113">
        <v>72</v>
      </c>
      <c r="H6" s="113" t="e">
        <f>IF(E6&lt;=Ratingmodell!L20,Ratingmodell!M20,IF(Nåtid!E6&lt;=Ratingmodell!L21,Ratingmodell!M21,Ratingmodell!M22))</f>
        <v>#DIV/0!</v>
      </c>
      <c r="J6" s="101" t="s">
        <v>69</v>
      </c>
    </row>
    <row r="7" spans="2:10" ht="15.75">
      <c r="B7" s="103"/>
      <c r="C7" s="103" t="s">
        <v>70</v>
      </c>
      <c r="D7" s="114" t="e">
        <f>SUM('Poster_1.Divisjon_31.12_3'!C4-'Poster_1.Divisjon_31.12_3'!C5)/'Poster_1.Divisjon_31.12_3'!C11</f>
        <v>#DIV/0!</v>
      </c>
      <c r="E7" s="10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13">
        <v>-19.5</v>
      </c>
      <c r="G7" s="113">
        <v>26</v>
      </c>
      <c r="H7" s="113" t="e">
        <f>IF(E7&lt;=Ratingmodell!L17,Ratingmodell!M17,IF(Nåtid!E7&lt;=Ratingmodell!L18,Ratingmodell!M18,Ratingmodell!M19))</f>
        <v>#DIV/0!</v>
      </c>
      <c r="J7" s="101" t="s">
        <v>71</v>
      </c>
    </row>
    <row r="8" ht="12.75">
      <c r="E8" s="102"/>
    </row>
    <row r="9" spans="2:5" ht="15">
      <c r="B9" s="103" t="s">
        <v>72</v>
      </c>
      <c r="E9" s="102"/>
    </row>
    <row r="10" ht="12.75">
      <c r="E10" s="102"/>
    </row>
    <row r="11" spans="3:10" ht="15">
      <c r="C11" s="103" t="s">
        <v>73</v>
      </c>
      <c r="D11" s="114" t="e">
        <f>SUM('Poster_1.Divisjon_31.12_3'!C6/'Poster_1.Divisjon_31.12_3'!C7)</f>
        <v>#DIV/0!</v>
      </c>
      <c r="E11" s="10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13">
        <v>-45</v>
      </c>
      <c r="G11" s="113">
        <v>72</v>
      </c>
      <c r="H11" s="113" t="e">
        <f>IF(E11&lt;=Ratingmodell!L23,Ratingmodell!M23,IF(Nåtid!E11&lt;=Ratingmodell!L24,Ratingmodell!M24,Ratingmodell!M25))</f>
        <v>#DIV/0!</v>
      </c>
      <c r="J11" s="103" t="s">
        <v>74</v>
      </c>
    </row>
    <row r="12" ht="12.75">
      <c r="E12" s="102"/>
    </row>
    <row r="13" spans="1:5" ht="15">
      <c r="A13" s="103" t="s">
        <v>75</v>
      </c>
      <c r="E13" s="102"/>
    </row>
    <row r="14" spans="2:5" ht="15">
      <c r="B14" s="103" t="s">
        <v>76</v>
      </c>
      <c r="E14" s="102"/>
    </row>
    <row r="15" ht="12.75">
      <c r="E15" s="102"/>
    </row>
    <row r="16" spans="3:10" ht="15">
      <c r="C16" s="103" t="s">
        <v>77</v>
      </c>
      <c r="D16" s="114" t="e">
        <f>SUM('Poster_1.Divisjon_31.12_3'!C15+'Poster_1.Divisjon_31.12_3'!C17)/AVERAGE('Poster_1.Divisjon_31.12_3'!C7+'Poster_1.Divisjon_31.12_3'!C8)</f>
        <v>#DIV/0!</v>
      </c>
      <c r="E16" s="102" t="e">
        <f>IF(D16&lt;Ratingmodell!G5,Ratingmodell!G6*Ratingmodell!$C$5,IF(D16&lt;Ratingmodell!H5,Ratingmodell!H6*Ratingmodell!$C$5,IF(D16&lt;Ratingmodell!I5,Ratingmodell!I6*Ratingmodell!$C$5,IF(D16&lt;Ratingmodell!J5,Ratingmodell!J6*Ratingmodell!$C$5,Ratingmodell!K6*Ratingmodell!$C$5))))</f>
        <v>#DIV/0!</v>
      </c>
      <c r="F16" s="113">
        <v>0</v>
      </c>
      <c r="G16" s="113">
        <v>16</v>
      </c>
      <c r="H16" s="113" t="e">
        <f>IF(E16&lt;=Ratingmodell!L5,Ratingmodell!M5,IF(Nåtid!E16&lt;=Ratingmodell!L6,Ratingmodell!M6,Ratingmodell!M7))</f>
        <v>#DIV/0!</v>
      </c>
      <c r="J16" s="103" t="s">
        <v>78</v>
      </c>
    </row>
    <row r="17" spans="3:10" ht="15">
      <c r="C17" s="103" t="s">
        <v>79</v>
      </c>
      <c r="D17" s="114" t="e">
        <f>SUM('Poster_1.Divisjon_31.12_3'!C20)/'Poster_1.Divisjon_31.12_3'!C11</f>
        <v>#DIV/0!</v>
      </c>
      <c r="E17" s="102" t="e">
        <f>IF(D17&lt;Ratingmodell!G8,Ratingmodell!G9*Ratingmodell!$C$8,IF(D17&lt;Ratingmodell!H8,Ratingmodell!H9*Ratingmodell!$C$8,IF(D17&lt;Ratingmodell!I8,Ratingmodell!I9*Ratingmodell!$C$8,IF(D17&lt;Ratingmodell!J8,Ratingmodell!J9*Ratingmodell!$C$8,Ratingmodell!K9*Ratingmodell!$C$8))))</f>
        <v>#DIV/0!</v>
      </c>
      <c r="F17" s="113">
        <v>0</v>
      </c>
      <c r="G17" s="113">
        <v>16</v>
      </c>
      <c r="H17" s="113" t="e">
        <f>IF(E17&lt;=Ratingmodell!L8,Ratingmodell!M8,IF(Nåtid!E17&lt;=Ratingmodell!L9,Ratingmodell!M9,Ratingmodell!M10))</f>
        <v>#DIV/0!</v>
      </c>
      <c r="J17" s="103" t="s">
        <v>80</v>
      </c>
    </row>
    <row r="18" spans="3:10" ht="15">
      <c r="C18" s="103" t="s">
        <v>81</v>
      </c>
      <c r="D18" s="114" t="e">
        <f>(SUM('Poster_1.Divisjon_31.12_3'!C23/'Poster_1.Divisjon_31.12_3'!C16)+D17)/2</f>
        <v>#DIV/0!</v>
      </c>
      <c r="E18" s="102" t="e">
        <f>IF(D18&lt;Ratingmodell!G11,Ratingmodell!G12*Ratingmodell!$C$11,IF(D18&lt;Ratingmodell!H11,Ratingmodell!H12*Ratingmodell!$C$11,IF(D18&lt;Ratingmodell!I11,Ratingmodell!I12*Ratingmodell!$C$11,IF(D18&lt;Ratingmodell!J11,Ratingmodell!J12*Ratingmodell!$C$11,Ratingmodell!K12*Ratingmodell!$C$11))))</f>
        <v>#DIV/0!</v>
      </c>
      <c r="F18" s="113">
        <v>0</v>
      </c>
      <c r="G18" s="113">
        <v>16</v>
      </c>
      <c r="H18" s="113" t="e">
        <f>IF(E18&lt;=Ratingmodell!L11,Ratingmodell!M11,IF(Nåtid!E18&lt;=Ratingmodell!L12,Ratingmodell!M12,Ratingmodell!M13))</f>
        <v>#DIV/0!</v>
      </c>
      <c r="J18" s="103" t="s">
        <v>82</v>
      </c>
    </row>
    <row r="19" spans="3:10" ht="15">
      <c r="C19" s="103" t="s">
        <v>83</v>
      </c>
      <c r="D19" s="114" t="e">
        <f>SUM(-'Poster_1.Divisjon_31.12_3'!C13/'Poster_1.Divisjon_31.12_3'!C11)</f>
        <v>#DIV/0!</v>
      </c>
      <c r="E19" s="10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13">
        <v>-4</v>
      </c>
      <c r="G19" s="113">
        <v>16</v>
      </c>
      <c r="H19" s="113" t="e">
        <f>IF(E19&lt;=Ratingmodell!L14,Ratingmodell!M14,IF(Nåtid!E19&lt;=Ratingmodell!L15,Ratingmodell!M15,Ratingmodell!M16))</f>
        <v>#DIV/0!</v>
      </c>
      <c r="J19" s="103" t="s">
        <v>84</v>
      </c>
    </row>
    <row r="20" ht="12.75"/>
    <row r="21" spans="3:8" ht="15.75" thickBot="1">
      <c r="C21" s="115" t="s">
        <v>85</v>
      </c>
      <c r="D21" s="116" t="e">
        <f>E21</f>
        <v>#DIV/0!</v>
      </c>
      <c r="E21" s="116" t="e">
        <f>SUM(E6:E19)</f>
        <v>#DIV/0!</v>
      </c>
      <c r="F21" s="117">
        <f>SUM(F6:F19)</f>
        <v>-95.5</v>
      </c>
      <c r="G21" s="117">
        <f>SUM(G6:G19)</f>
        <v>234</v>
      </c>
      <c r="H21" s="115" t="e">
        <f>IF(E21&lt;=Ratingmodell!C33,Ratingmodell!G33,IF(Nåtid!E21&lt;=Ratingmodell!C34,Ratingmodell!G34,Ratingmodell!G35))</f>
        <v>#DIV/0!</v>
      </c>
    </row>
    <row r="22" spans="3:4" ht="15" hidden="1">
      <c r="C22" s="103" t="s">
        <v>86</v>
      </c>
      <c r="D22" s="113">
        <v>62</v>
      </c>
    </row>
    <row r="23" spans="3:9" ht="15" hidden="1">
      <c r="C23" s="103" t="s">
        <v>87</v>
      </c>
      <c r="D23" s="113">
        <v>127</v>
      </c>
      <c r="H23" s="118"/>
      <c r="I23" s="118"/>
    </row>
    <row r="24" spans="3:9" ht="15">
      <c r="C24" s="103"/>
      <c r="H24" s="118"/>
      <c r="I24" s="118"/>
    </row>
    <row r="25" spans="3:4" ht="15">
      <c r="C25" s="103" t="s">
        <v>37</v>
      </c>
      <c r="D25" s="112">
        <f>'Poster_1.Divisjon_31.12_3'!C6</f>
        <v>0</v>
      </c>
    </row>
    <row r="26" spans="3:4" ht="15">
      <c r="C26" s="103" t="s">
        <v>88</v>
      </c>
      <c r="D26" s="112">
        <f>'Poster_1.Divisjon_31.12_3'!C18</f>
        <v>0</v>
      </c>
    </row>
    <row r="27" spans="3:4" ht="15">
      <c r="C27" s="103"/>
      <c r="D27" s="112"/>
    </row>
    <row r="29" spans="1:10" ht="15">
      <c r="A29" s="103" t="s">
        <v>89</v>
      </c>
      <c r="B29" s="103"/>
      <c r="C29" s="103" t="s">
        <v>90</v>
      </c>
      <c r="D29" s="113">
        <f>IF('Poster_1.Divisjon_31.12_3'!C18&gt;'Poster_1.Divisjon_31.12_3'!C37,1,0)</f>
        <v>0</v>
      </c>
      <c r="J29" s="103" t="s">
        <v>91</v>
      </c>
    </row>
    <row r="30" ht="12.75">
      <c r="J30" s="113" t="s">
        <v>92</v>
      </c>
    </row>
  </sheetData>
  <sheetProtection sheet="1" objects="1" scenarios="1"/>
  <conditionalFormatting sqref="E21">
    <cfRule type="iconSet" priority="1" dxfId="0">
      <iconSet iconSet="3TrafficLights1">
        <cfvo type="percent" val="0"/>
        <cfvo gte="0" type="num" val="62"/>
        <cfvo gte="0" type="num" val="127"/>
      </iconSet>
    </cfRule>
  </conditionalFormatting>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M36"/>
  <sheetViews>
    <sheetView zoomScalePageLayoutView="0" workbookViewId="0" topLeftCell="A1">
      <selection activeCell="C21" sqref="C21"/>
    </sheetView>
  </sheetViews>
  <sheetFormatPr defaultColWidth="11.421875" defaultRowHeight="12.75"/>
  <cols>
    <col min="1" max="1" width="22.28125" style="113" bestFit="1" customWidth="1"/>
    <col min="2" max="2" width="11.00390625" style="113" bestFit="1" customWidth="1"/>
    <col min="3" max="3" width="12.28125" style="113" bestFit="1" customWidth="1"/>
    <col min="4" max="5" width="7.8515625" style="113" bestFit="1" customWidth="1"/>
    <col min="6" max="6" width="11.421875" style="113" customWidth="1"/>
    <col min="7" max="7" width="14.28125" style="113" bestFit="1" customWidth="1"/>
    <col min="8" max="10" width="5.28125" style="113" bestFit="1" customWidth="1"/>
    <col min="11" max="11" width="5.8515625" style="113" bestFit="1" customWidth="1"/>
    <col min="12" max="12" width="10.28125" style="113" bestFit="1" customWidth="1"/>
    <col min="13" max="13" width="22.140625" style="113" bestFit="1" customWidth="1"/>
    <col min="14" max="16384" width="11.421875" style="113" customWidth="1"/>
  </cols>
  <sheetData>
    <row r="1" spans="1:13" ht="12.75">
      <c r="A1" s="172" t="s">
        <v>93</v>
      </c>
      <c r="B1" s="173"/>
      <c r="C1" s="173"/>
      <c r="D1" s="173"/>
      <c r="E1" s="173"/>
      <c r="F1" s="173"/>
      <c r="G1" s="173"/>
      <c r="H1" s="173"/>
      <c r="I1" s="173"/>
      <c r="J1" s="173"/>
      <c r="K1" s="173"/>
      <c r="L1" s="173"/>
      <c r="M1" s="174"/>
    </row>
    <row r="2" spans="1:13" ht="18.75" customHeight="1">
      <c r="A2" s="175"/>
      <c r="B2" s="176"/>
      <c r="C2" s="176"/>
      <c r="D2" s="176"/>
      <c r="E2" s="176"/>
      <c r="F2" s="176"/>
      <c r="G2" s="176"/>
      <c r="H2" s="176"/>
      <c r="I2" s="176"/>
      <c r="J2" s="176"/>
      <c r="K2" s="176"/>
      <c r="L2" s="176"/>
      <c r="M2" s="177"/>
    </row>
    <row r="3" spans="1:13" ht="13.5" thickBot="1">
      <c r="A3" s="26"/>
      <c r="B3" s="27"/>
      <c r="C3" s="27"/>
      <c r="D3" s="27"/>
      <c r="E3" s="27"/>
      <c r="F3" s="27"/>
      <c r="G3" s="27"/>
      <c r="H3" s="27"/>
      <c r="I3" s="27"/>
      <c r="J3" s="27"/>
      <c r="K3" s="27"/>
      <c r="L3" s="28"/>
      <c r="M3" s="29"/>
    </row>
    <row r="4" spans="1:13" ht="13.5" thickBot="1">
      <c r="A4" s="30"/>
      <c r="B4" s="31" t="s">
        <v>64</v>
      </c>
      <c r="C4" s="31" t="s">
        <v>94</v>
      </c>
      <c r="D4" s="178" t="s">
        <v>95</v>
      </c>
      <c r="E4" s="179"/>
      <c r="F4" s="179"/>
      <c r="G4" s="179"/>
      <c r="H4" s="179"/>
      <c r="I4" s="179"/>
      <c r="J4" s="179"/>
      <c r="K4" s="180"/>
      <c r="L4" s="32" t="s">
        <v>96</v>
      </c>
      <c r="M4" s="33" t="s">
        <v>97</v>
      </c>
    </row>
    <row r="5" spans="1:13" ht="12.75">
      <c r="A5" s="34" t="s">
        <v>77</v>
      </c>
      <c r="B5" s="35">
        <v>16</v>
      </c>
      <c r="C5" s="35">
        <v>4</v>
      </c>
      <c r="D5" s="34"/>
      <c r="E5" s="35"/>
      <c r="F5" s="35"/>
      <c r="G5" s="36">
        <v>0</v>
      </c>
      <c r="H5" s="36">
        <v>0.05</v>
      </c>
      <c r="I5" s="36">
        <v>0.1</v>
      </c>
      <c r="J5" s="36">
        <v>0.2</v>
      </c>
      <c r="K5" s="37">
        <v>0.2</v>
      </c>
      <c r="L5" s="38">
        <f>B5*$D$33</f>
        <v>4.239316239316239</v>
      </c>
      <c r="M5" s="38" t="s">
        <v>98</v>
      </c>
    </row>
    <row r="6" spans="1:13" ht="12.75">
      <c r="A6" s="39"/>
      <c r="B6" s="40"/>
      <c r="C6" s="40"/>
      <c r="D6" s="39"/>
      <c r="E6" s="40"/>
      <c r="F6" s="40"/>
      <c r="G6" s="41">
        <v>0</v>
      </c>
      <c r="H6" s="41">
        <v>1</v>
      </c>
      <c r="I6" s="41">
        <v>2</v>
      </c>
      <c r="J6" s="41">
        <v>3</v>
      </c>
      <c r="K6" s="42">
        <v>4</v>
      </c>
      <c r="L6" s="43">
        <f>B5*$D$34</f>
        <v>8.683760683760683</v>
      </c>
      <c r="M6" s="43" t="s">
        <v>99</v>
      </c>
    </row>
    <row r="7" spans="1:13" ht="13.5" thickBot="1">
      <c r="A7" s="39"/>
      <c r="B7" s="40"/>
      <c r="C7" s="40"/>
      <c r="D7" s="39"/>
      <c r="E7" s="40"/>
      <c r="F7" s="40"/>
      <c r="G7" s="41"/>
      <c r="H7" s="41"/>
      <c r="I7" s="41"/>
      <c r="J7" s="41"/>
      <c r="K7" s="42"/>
      <c r="L7" s="44">
        <f>B5*$D$34</f>
        <v>8.683760683760683</v>
      </c>
      <c r="M7" s="44" t="s">
        <v>100</v>
      </c>
    </row>
    <row r="8" spans="1:13" ht="12.75">
      <c r="A8" s="45" t="s">
        <v>79</v>
      </c>
      <c r="B8" s="46">
        <v>16</v>
      </c>
      <c r="C8" s="46">
        <v>4</v>
      </c>
      <c r="D8" s="45"/>
      <c r="E8" s="46"/>
      <c r="F8" s="46"/>
      <c r="G8" s="47">
        <v>0</v>
      </c>
      <c r="H8" s="47">
        <v>0.01</v>
      </c>
      <c r="I8" s="47">
        <v>0.03</v>
      </c>
      <c r="J8" s="47">
        <v>0.06</v>
      </c>
      <c r="K8" s="48">
        <v>0.06</v>
      </c>
      <c r="L8" s="38">
        <f>B8*$D$33</f>
        <v>4.239316239316239</v>
      </c>
      <c r="M8" s="38" t="s">
        <v>98</v>
      </c>
    </row>
    <row r="9" spans="1:13" ht="12.75">
      <c r="A9" s="26"/>
      <c r="B9" s="27"/>
      <c r="C9" s="27"/>
      <c r="D9" s="26"/>
      <c r="E9" s="27"/>
      <c r="F9" s="27"/>
      <c r="G9" s="49">
        <v>0</v>
      </c>
      <c r="H9" s="49">
        <v>1</v>
      </c>
      <c r="I9" s="49">
        <v>2</v>
      </c>
      <c r="J9" s="49">
        <v>3</v>
      </c>
      <c r="K9" s="50">
        <v>4</v>
      </c>
      <c r="L9" s="43">
        <f>B8*$D$34</f>
        <v>8.683760683760683</v>
      </c>
      <c r="M9" s="43" t="s">
        <v>99</v>
      </c>
    </row>
    <row r="10" spans="1:13" ht="13.5" thickBot="1">
      <c r="A10" s="51"/>
      <c r="B10" s="52"/>
      <c r="C10" s="52"/>
      <c r="D10" s="51"/>
      <c r="E10" s="52"/>
      <c r="F10" s="52"/>
      <c r="G10" s="53"/>
      <c r="H10" s="53"/>
      <c r="I10" s="53"/>
      <c r="J10" s="53"/>
      <c r="K10" s="54"/>
      <c r="L10" s="44">
        <f>B8*$D$34</f>
        <v>8.683760683760683</v>
      </c>
      <c r="M10" s="44" t="s">
        <v>100</v>
      </c>
    </row>
    <row r="11" spans="1:13" ht="12.75">
      <c r="A11" s="34" t="s">
        <v>101</v>
      </c>
      <c r="B11" s="35">
        <v>16</v>
      </c>
      <c r="C11" s="35">
        <v>4</v>
      </c>
      <c r="D11" s="34"/>
      <c r="E11" s="35"/>
      <c r="F11" s="35"/>
      <c r="G11" s="36">
        <v>0</v>
      </c>
      <c r="H11" s="36">
        <v>0.01</v>
      </c>
      <c r="I11" s="36">
        <v>0.03</v>
      </c>
      <c r="J11" s="36">
        <v>0.06</v>
      </c>
      <c r="K11" s="37">
        <v>0.06</v>
      </c>
      <c r="L11" s="38">
        <f>B11*$D$33</f>
        <v>4.239316239316239</v>
      </c>
      <c r="M11" s="38" t="s">
        <v>98</v>
      </c>
    </row>
    <row r="12" spans="1:13" ht="12.75">
      <c r="A12" s="39"/>
      <c r="B12" s="40"/>
      <c r="C12" s="40"/>
      <c r="D12" s="39"/>
      <c r="E12" s="40"/>
      <c r="F12" s="40"/>
      <c r="G12" s="41">
        <v>0</v>
      </c>
      <c r="H12" s="41">
        <v>1</v>
      </c>
      <c r="I12" s="41">
        <v>2</v>
      </c>
      <c r="J12" s="41">
        <v>3</v>
      </c>
      <c r="K12" s="42">
        <v>4</v>
      </c>
      <c r="L12" s="43">
        <f>B11*$D$34</f>
        <v>8.683760683760683</v>
      </c>
      <c r="M12" s="43" t="s">
        <v>99</v>
      </c>
    </row>
    <row r="13" spans="1:13" ht="13.5" thickBot="1">
      <c r="A13" s="55"/>
      <c r="B13" s="56"/>
      <c r="C13" s="56"/>
      <c r="D13" s="55"/>
      <c r="E13" s="56"/>
      <c r="F13" s="56"/>
      <c r="G13" s="57"/>
      <c r="H13" s="57"/>
      <c r="I13" s="57"/>
      <c r="J13" s="57"/>
      <c r="K13" s="58"/>
      <c r="L13" s="44">
        <f>B11*$D$34</f>
        <v>8.683760683760683</v>
      </c>
      <c r="M13" s="44" t="s">
        <v>100</v>
      </c>
    </row>
    <row r="14" spans="1:13" ht="12.75">
      <c r="A14" s="45" t="s">
        <v>102</v>
      </c>
      <c r="B14" s="46">
        <v>16</v>
      </c>
      <c r="C14" s="46">
        <v>4</v>
      </c>
      <c r="D14" s="45"/>
      <c r="E14" s="47">
        <v>0.75</v>
      </c>
      <c r="F14" s="47">
        <v>0.7</v>
      </c>
      <c r="G14" s="47">
        <v>0.65</v>
      </c>
      <c r="H14" s="47">
        <v>0.6</v>
      </c>
      <c r="I14" s="47">
        <v>0.55</v>
      </c>
      <c r="J14" s="47">
        <v>0.5</v>
      </c>
      <c r="K14" s="48" t="s">
        <v>103</v>
      </c>
      <c r="L14" s="38">
        <f>B14*$D$33</f>
        <v>4.239316239316239</v>
      </c>
      <c r="M14" s="38" t="s">
        <v>98</v>
      </c>
    </row>
    <row r="15" spans="1:13" ht="12.75">
      <c r="A15" s="26"/>
      <c r="B15" s="27"/>
      <c r="C15" s="27"/>
      <c r="D15" s="26"/>
      <c r="E15" s="27"/>
      <c r="F15" s="27"/>
      <c r="G15" s="49"/>
      <c r="H15" s="49"/>
      <c r="I15" s="49"/>
      <c r="J15" s="49"/>
      <c r="K15" s="50"/>
      <c r="L15" s="43">
        <f>B14*$D$34</f>
        <v>8.683760683760683</v>
      </c>
      <c r="M15" s="43" t="s">
        <v>99</v>
      </c>
    </row>
    <row r="16" spans="1:13" ht="13.5" thickBot="1">
      <c r="A16" s="51"/>
      <c r="B16" s="52"/>
      <c r="C16" s="52"/>
      <c r="D16" s="51"/>
      <c r="E16" s="52">
        <v>-1</v>
      </c>
      <c r="F16" s="52">
        <v>-0.5</v>
      </c>
      <c r="G16" s="53">
        <v>0</v>
      </c>
      <c r="H16" s="53">
        <v>1</v>
      </c>
      <c r="I16" s="53">
        <v>2</v>
      </c>
      <c r="J16" s="53">
        <v>3</v>
      </c>
      <c r="K16" s="54">
        <v>4</v>
      </c>
      <c r="L16" s="44">
        <f>B14*$D$34</f>
        <v>8.683760683760683</v>
      </c>
      <c r="M16" s="44" t="s">
        <v>100</v>
      </c>
    </row>
    <row r="17" spans="1:13" ht="12.75">
      <c r="A17" s="34" t="s">
        <v>70</v>
      </c>
      <c r="B17" s="35">
        <v>26</v>
      </c>
      <c r="C17" s="35">
        <v>6.5</v>
      </c>
      <c r="D17" s="34"/>
      <c r="E17" s="36">
        <v>-0.3</v>
      </c>
      <c r="F17" s="36">
        <v>-0.15</v>
      </c>
      <c r="G17" s="36">
        <v>-0.05</v>
      </c>
      <c r="H17" s="36">
        <v>0.05</v>
      </c>
      <c r="I17" s="36">
        <v>0.15</v>
      </c>
      <c r="J17" s="36">
        <v>0.25</v>
      </c>
      <c r="K17" s="37">
        <v>0.25</v>
      </c>
      <c r="L17" s="38">
        <f>B17*$D$33</f>
        <v>6.888888888888889</v>
      </c>
      <c r="M17" s="38" t="s">
        <v>98</v>
      </c>
    </row>
    <row r="18" spans="1:13" ht="12.75">
      <c r="A18" s="39"/>
      <c r="B18" s="40"/>
      <c r="C18" s="40"/>
      <c r="D18" s="39"/>
      <c r="E18" s="40"/>
      <c r="F18" s="40"/>
      <c r="G18" s="41"/>
      <c r="H18" s="41"/>
      <c r="I18" s="41"/>
      <c r="J18" s="41"/>
      <c r="K18" s="42"/>
      <c r="L18" s="43">
        <f>B17*$D$34</f>
        <v>14.11111111111111</v>
      </c>
      <c r="M18" s="43" t="s">
        <v>99</v>
      </c>
    </row>
    <row r="19" spans="1:13" ht="13.5" thickBot="1">
      <c r="A19" s="39"/>
      <c r="B19" s="40"/>
      <c r="C19" s="40"/>
      <c r="D19" s="39"/>
      <c r="E19" s="40">
        <v>-3</v>
      </c>
      <c r="F19" s="40">
        <v>-2</v>
      </c>
      <c r="G19" s="41">
        <v>0</v>
      </c>
      <c r="H19" s="41">
        <v>1</v>
      </c>
      <c r="I19" s="41">
        <v>2</v>
      </c>
      <c r="J19" s="41">
        <v>3</v>
      </c>
      <c r="K19" s="42">
        <v>4</v>
      </c>
      <c r="L19" s="44">
        <f>B17*$D$34</f>
        <v>14.11111111111111</v>
      </c>
      <c r="M19" s="44" t="s">
        <v>100</v>
      </c>
    </row>
    <row r="20" spans="1:13" ht="12.75">
      <c r="A20" s="59" t="s">
        <v>68</v>
      </c>
      <c r="B20" s="46">
        <v>72</v>
      </c>
      <c r="C20" s="46">
        <v>18</v>
      </c>
      <c r="D20" s="60"/>
      <c r="E20" s="61">
        <v>0.25</v>
      </c>
      <c r="F20" s="61">
        <v>0.5</v>
      </c>
      <c r="G20" s="62">
        <v>0.75</v>
      </c>
      <c r="H20" s="62">
        <v>1</v>
      </c>
      <c r="I20" s="62">
        <v>1.5</v>
      </c>
      <c r="J20" s="62">
        <v>2</v>
      </c>
      <c r="K20" s="63">
        <v>2</v>
      </c>
      <c r="L20" s="38">
        <f>B20*$D$33</f>
        <v>19.076923076923077</v>
      </c>
      <c r="M20" s="38" t="s">
        <v>98</v>
      </c>
    </row>
    <row r="21" spans="1:13" ht="12.75">
      <c r="A21" s="26"/>
      <c r="B21" s="27"/>
      <c r="C21" s="27"/>
      <c r="D21" s="26"/>
      <c r="E21" s="27">
        <v>-1.5</v>
      </c>
      <c r="F21" s="27">
        <v>-0.5</v>
      </c>
      <c r="G21" s="49">
        <v>0</v>
      </c>
      <c r="H21" s="49">
        <v>1</v>
      </c>
      <c r="I21" s="49">
        <v>2</v>
      </c>
      <c r="J21" s="49">
        <v>3</v>
      </c>
      <c r="K21" s="50">
        <v>4</v>
      </c>
      <c r="L21" s="43">
        <f>B20*$D$34</f>
        <v>39.07692307692307</v>
      </c>
      <c r="M21" s="43" t="s">
        <v>99</v>
      </c>
    </row>
    <row r="22" spans="1:13" ht="13.5" thickBot="1">
      <c r="A22" s="51"/>
      <c r="B22" s="52"/>
      <c r="C22" s="52"/>
      <c r="D22" s="51"/>
      <c r="E22" s="52"/>
      <c r="F22" s="52"/>
      <c r="G22" s="53"/>
      <c r="H22" s="53"/>
      <c r="I22" s="53"/>
      <c r="J22" s="53"/>
      <c r="K22" s="54"/>
      <c r="L22" s="44">
        <f>B20*$D$34</f>
        <v>39.07692307692307</v>
      </c>
      <c r="M22" s="44" t="s">
        <v>100</v>
      </c>
    </row>
    <row r="23" spans="1:13" ht="12.75">
      <c r="A23" s="39" t="s">
        <v>73</v>
      </c>
      <c r="B23" s="40">
        <v>72</v>
      </c>
      <c r="C23" s="40">
        <v>18</v>
      </c>
      <c r="D23" s="39"/>
      <c r="E23" s="64">
        <v>-0.3</v>
      </c>
      <c r="F23" s="64">
        <v>-0.15</v>
      </c>
      <c r="G23" s="64">
        <v>0</v>
      </c>
      <c r="H23" s="64">
        <v>0.05</v>
      </c>
      <c r="I23" s="64">
        <v>0.15</v>
      </c>
      <c r="J23" s="64">
        <v>0.3</v>
      </c>
      <c r="K23" s="65">
        <v>0.3</v>
      </c>
      <c r="L23" s="38">
        <f>B23*$D$33</f>
        <v>19.076923076923077</v>
      </c>
      <c r="M23" s="38" t="s">
        <v>98</v>
      </c>
    </row>
    <row r="24" spans="1:13" ht="12.75">
      <c r="A24" s="39"/>
      <c r="B24" s="40"/>
      <c r="C24" s="40"/>
      <c r="D24" s="39"/>
      <c r="E24" s="40">
        <v>-2.5</v>
      </c>
      <c r="F24" s="40">
        <v>-1</v>
      </c>
      <c r="G24" s="41">
        <v>0</v>
      </c>
      <c r="H24" s="41">
        <v>1</v>
      </c>
      <c r="I24" s="41">
        <v>2</v>
      </c>
      <c r="J24" s="41">
        <v>3</v>
      </c>
      <c r="K24" s="42">
        <v>4</v>
      </c>
      <c r="L24" s="43">
        <f>B23*$D$34</f>
        <v>39.07692307692307</v>
      </c>
      <c r="M24" s="43" t="s">
        <v>99</v>
      </c>
    </row>
    <row r="25" spans="1:13" ht="13.5" thickBot="1">
      <c r="A25" s="39"/>
      <c r="B25" s="40"/>
      <c r="C25" s="40"/>
      <c r="D25" s="39"/>
      <c r="E25" s="40"/>
      <c r="F25" s="40"/>
      <c r="G25" s="41"/>
      <c r="H25" s="41"/>
      <c r="I25" s="41"/>
      <c r="J25" s="41"/>
      <c r="K25" s="42"/>
      <c r="L25" s="44">
        <f>B23*$D$34</f>
        <v>39.07692307692307</v>
      </c>
      <c r="M25" s="44" t="s">
        <v>100</v>
      </c>
    </row>
    <row r="26" spans="1:13" ht="12.75">
      <c r="A26" s="66" t="s">
        <v>90</v>
      </c>
      <c r="B26" s="67"/>
      <c r="C26" s="67"/>
      <c r="D26" s="66"/>
      <c r="E26" s="67"/>
      <c r="F26" s="67"/>
      <c r="G26" s="68"/>
      <c r="H26" s="68"/>
      <c r="I26" s="68"/>
      <c r="J26" s="68"/>
      <c r="K26" s="69"/>
      <c r="L26" s="38">
        <f>B26*$D$33</f>
        <v>0</v>
      </c>
      <c r="M26" s="38" t="s">
        <v>98</v>
      </c>
    </row>
    <row r="27" spans="1:13" ht="12.75">
      <c r="A27" s="70"/>
      <c r="B27" s="71"/>
      <c r="C27" s="71"/>
      <c r="D27" s="70"/>
      <c r="E27" s="71"/>
      <c r="F27" s="71"/>
      <c r="G27" s="72"/>
      <c r="H27" s="72"/>
      <c r="I27" s="72"/>
      <c r="J27" s="72"/>
      <c r="K27" s="73"/>
      <c r="L27" s="43">
        <f>B26*$D$34</f>
        <v>0</v>
      </c>
      <c r="M27" s="43" t="s">
        <v>99</v>
      </c>
    </row>
    <row r="28" spans="1:13" ht="13.5" thickBot="1">
      <c r="A28" s="74"/>
      <c r="B28" s="75"/>
      <c r="C28" s="75"/>
      <c r="D28" s="74"/>
      <c r="E28" s="75"/>
      <c r="F28" s="75"/>
      <c r="G28" s="76"/>
      <c r="H28" s="76"/>
      <c r="I28" s="76"/>
      <c r="J28" s="76"/>
      <c r="K28" s="77"/>
      <c r="L28" s="44">
        <f>B26*$D$34</f>
        <v>0</v>
      </c>
      <c r="M28" s="44" t="s">
        <v>100</v>
      </c>
    </row>
    <row r="29" spans="1:13" ht="13.5" thickBot="1">
      <c r="A29" s="78" t="s">
        <v>104</v>
      </c>
      <c r="B29" s="79"/>
      <c r="C29" s="79"/>
      <c r="D29" s="80" t="s">
        <v>105</v>
      </c>
      <c r="E29" s="81"/>
      <c r="F29" s="81" t="s">
        <v>106</v>
      </c>
      <c r="G29" s="81" t="s">
        <v>106</v>
      </c>
      <c r="H29" s="81" t="s">
        <v>106</v>
      </c>
      <c r="I29" s="81" t="s">
        <v>105</v>
      </c>
      <c r="J29" s="81" t="s">
        <v>105</v>
      </c>
      <c r="K29" s="82" t="s">
        <v>106</v>
      </c>
      <c r="L29" s="28"/>
      <c r="M29" s="29"/>
    </row>
    <row r="30" spans="1:13" ht="12.75">
      <c r="A30" s="26"/>
      <c r="B30" s="27"/>
      <c r="C30" s="27"/>
      <c r="D30" s="27"/>
      <c r="E30" s="27"/>
      <c r="F30" s="27"/>
      <c r="G30" s="27"/>
      <c r="H30" s="27"/>
      <c r="I30" s="27"/>
      <c r="J30" s="27"/>
      <c r="K30" s="27"/>
      <c r="L30" s="28"/>
      <c r="M30" s="29"/>
    </row>
    <row r="31" spans="1:13" ht="12.75">
      <c r="A31" s="83" t="s">
        <v>107</v>
      </c>
      <c r="B31" s="84">
        <f>SUM(B5:B24)</f>
        <v>234</v>
      </c>
      <c r="C31" s="27"/>
      <c r="D31" s="27"/>
      <c r="E31" s="27"/>
      <c r="F31" s="27"/>
      <c r="G31" s="27"/>
      <c r="H31" s="27"/>
      <c r="I31" s="27"/>
      <c r="J31" s="27"/>
      <c r="K31" s="27"/>
      <c r="L31" s="28"/>
      <c r="M31" s="29"/>
    </row>
    <row r="32" spans="1:13" ht="13.5" thickBot="1">
      <c r="A32" s="26"/>
      <c r="B32" s="27"/>
      <c r="C32" s="27"/>
      <c r="D32" s="27"/>
      <c r="E32" s="27"/>
      <c r="F32" s="27"/>
      <c r="G32" s="27"/>
      <c r="H32" s="27"/>
      <c r="I32" s="27"/>
      <c r="J32" s="27"/>
      <c r="K32" s="27"/>
      <c r="L32" s="28"/>
      <c r="M32" s="29"/>
    </row>
    <row r="33" spans="1:13" ht="12.75">
      <c r="A33" s="45" t="s">
        <v>108</v>
      </c>
      <c r="B33" s="85" t="s">
        <v>109</v>
      </c>
      <c r="C33" s="46">
        <v>62</v>
      </c>
      <c r="D33" s="86">
        <f>SUM(C33/$B$31)</f>
        <v>0.26495726495726496</v>
      </c>
      <c r="E33" s="86">
        <v>0.2708333333333333</v>
      </c>
      <c r="F33" s="87"/>
      <c r="G33" s="46" t="s">
        <v>98</v>
      </c>
      <c r="H33" s="46"/>
      <c r="I33" s="88"/>
      <c r="J33" s="27"/>
      <c r="K33" s="27"/>
      <c r="L33" s="28"/>
      <c r="M33" s="29"/>
    </row>
    <row r="34" spans="1:13" ht="12.75">
      <c r="A34" s="26"/>
      <c r="B34" s="49" t="s">
        <v>110</v>
      </c>
      <c r="C34" s="27">
        <v>127</v>
      </c>
      <c r="D34" s="89">
        <f>SUM(C34/$B$31)</f>
        <v>0.5427350427350427</v>
      </c>
      <c r="E34" s="89">
        <v>0.5416666666666666</v>
      </c>
      <c r="F34" s="90"/>
      <c r="G34" s="27" t="s">
        <v>99</v>
      </c>
      <c r="H34" s="27"/>
      <c r="I34" s="91"/>
      <c r="J34" s="27"/>
      <c r="K34" s="27"/>
      <c r="L34" s="28"/>
      <c r="M34" s="29"/>
    </row>
    <row r="35" spans="1:13" ht="13.5" thickBot="1">
      <c r="A35" s="51"/>
      <c r="B35" s="53" t="s">
        <v>111</v>
      </c>
      <c r="C35" s="52">
        <v>127</v>
      </c>
      <c r="D35" s="92">
        <f>SUM(C35/$B$31)</f>
        <v>0.5427350427350427</v>
      </c>
      <c r="E35" s="92">
        <v>0.5416666666666666</v>
      </c>
      <c r="F35" s="93"/>
      <c r="G35" s="52" t="s">
        <v>100</v>
      </c>
      <c r="H35" s="52"/>
      <c r="I35" s="94"/>
      <c r="J35" s="27"/>
      <c r="K35" s="27"/>
      <c r="L35" s="28"/>
      <c r="M35" s="29"/>
    </row>
    <row r="36" spans="1:13" ht="13.5" thickBot="1">
      <c r="A36" s="51"/>
      <c r="B36" s="52"/>
      <c r="C36" s="52"/>
      <c r="D36" s="52"/>
      <c r="E36" s="52"/>
      <c r="F36" s="52"/>
      <c r="G36" s="52"/>
      <c r="H36" s="52"/>
      <c r="I36" s="52"/>
      <c r="J36" s="52"/>
      <c r="K36" s="52"/>
      <c r="L36" s="95"/>
      <c r="M36" s="96"/>
    </row>
  </sheetData>
  <sheetProtection sheet="1" objects="1" scenarios="1"/>
  <mergeCells count="2">
    <mergeCell ref="A1:M2"/>
    <mergeCell ref="D4: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C25" sqref="C25:G25"/>
    </sheetView>
  </sheetViews>
  <sheetFormatPr defaultColWidth="9.140625" defaultRowHeight="12.75"/>
  <cols>
    <col min="1" max="1" width="12.8515625" style="3" customWidth="1"/>
    <col min="2" max="2" width="37.28125" style="3" bestFit="1" customWidth="1"/>
    <col min="3" max="3" width="12.140625" style="2" bestFit="1" customWidth="1"/>
    <col min="4" max="4" width="12.57421875" style="2" bestFit="1" customWidth="1"/>
    <col min="5" max="5" width="12.140625" style="2" bestFit="1" customWidth="1"/>
    <col min="6" max="6" width="9.140625" style="2" customWidth="1"/>
    <col min="7" max="7" width="12.00390625" style="3" bestFit="1" customWidth="1"/>
    <col min="8" max="8" width="14.28125" style="2" customWidth="1"/>
    <col min="9" max="16384" width="9.140625" style="3" customWidth="1"/>
  </cols>
  <sheetData>
    <row r="1" spans="1:8" ht="15.75">
      <c r="A1" s="1" t="s">
        <v>44</v>
      </c>
      <c r="B1" s="2"/>
      <c r="F1" s="3"/>
      <c r="G1" s="2"/>
      <c r="H1" s="3"/>
    </row>
    <row r="2" spans="1:8" ht="15.75">
      <c r="A2" s="1" t="s">
        <v>114</v>
      </c>
      <c r="B2" s="4"/>
      <c r="C2" s="158" t="s">
        <v>0</v>
      </c>
      <c r="D2" s="158"/>
      <c r="E2" s="158"/>
      <c r="F2" s="158"/>
      <c r="G2" s="158"/>
      <c r="H2" s="158"/>
    </row>
    <row r="3" spans="1:8" ht="15.75">
      <c r="A3" s="1"/>
      <c r="B3" s="4"/>
      <c r="C3" s="1"/>
      <c r="F3" s="3"/>
      <c r="G3" s="2"/>
      <c r="H3" s="18" t="s">
        <v>43</v>
      </c>
    </row>
    <row r="4" spans="1:3" ht="15.75">
      <c r="A4" s="1"/>
      <c r="C4" s="4"/>
    </row>
    <row r="5" spans="1:8" ht="15.75">
      <c r="A5" s="1" t="s">
        <v>1</v>
      </c>
      <c r="B5" s="2"/>
      <c r="D5" s="97" t="s">
        <v>112</v>
      </c>
      <c r="F5" s="3"/>
      <c r="G5" s="17" t="s">
        <v>32</v>
      </c>
      <c r="H5" s="3"/>
    </row>
    <row r="6" spans="1:7" s="7" customFormat="1" ht="12.75">
      <c r="A6" s="15" t="s">
        <v>31</v>
      </c>
      <c r="B6" s="15" t="s">
        <v>41</v>
      </c>
      <c r="C6" s="16" t="s">
        <v>120</v>
      </c>
      <c r="D6" s="16" t="s">
        <v>121</v>
      </c>
      <c r="E6" s="16" t="s">
        <v>118</v>
      </c>
      <c r="G6" s="16" t="s">
        <v>117</v>
      </c>
    </row>
    <row r="7" spans="1:8" s="9" customFormat="1" ht="12.75">
      <c r="A7" s="8" t="s">
        <v>33</v>
      </c>
      <c r="B7" s="8" t="s">
        <v>34</v>
      </c>
      <c r="C7" s="106"/>
      <c r="D7" s="107"/>
      <c r="E7" s="105"/>
      <c r="F7" s="7"/>
      <c r="G7" s="106"/>
      <c r="H7" s="7"/>
    </row>
    <row r="8" spans="1:8" s="9" customFormat="1" ht="12.75">
      <c r="A8" s="8" t="s">
        <v>33</v>
      </c>
      <c r="B8" s="8" t="s">
        <v>35</v>
      </c>
      <c r="C8" s="106"/>
      <c r="D8" s="107"/>
      <c r="E8" s="105"/>
      <c r="F8" s="7"/>
      <c r="G8" s="106"/>
      <c r="H8" s="7"/>
    </row>
    <row r="9" spans="1:8" s="10" customFormat="1" ht="12.75">
      <c r="A9" s="159" t="s">
        <v>2</v>
      </c>
      <c r="B9" s="160"/>
      <c r="C9" s="19">
        <f>SUM(C7:C8)</f>
        <v>0</v>
      </c>
      <c r="D9" s="19">
        <f>SUM(D7:D8)</f>
        <v>0</v>
      </c>
      <c r="E9" s="19">
        <f>SUM(E7:E8)</f>
        <v>0</v>
      </c>
      <c r="F9" s="14"/>
      <c r="G9" s="19">
        <f>SUM(G7:G8)</f>
        <v>0</v>
      </c>
      <c r="H9" s="14"/>
    </row>
    <row r="10" spans="1:8" s="9" customFormat="1" ht="12.75">
      <c r="A10" s="8" t="s">
        <v>36</v>
      </c>
      <c r="B10" s="8" t="s">
        <v>37</v>
      </c>
      <c r="C10" s="106"/>
      <c r="D10" s="107"/>
      <c r="E10" s="105"/>
      <c r="F10" s="7"/>
      <c r="G10" s="106"/>
      <c r="H10" s="7"/>
    </row>
    <row r="11" spans="1:8" s="9" customFormat="1" ht="12.75">
      <c r="A11" s="8" t="s">
        <v>36</v>
      </c>
      <c r="B11" s="8" t="s">
        <v>38</v>
      </c>
      <c r="C11" s="106"/>
      <c r="D11" s="107"/>
      <c r="E11" s="105"/>
      <c r="F11" s="7"/>
      <c r="G11" s="106"/>
      <c r="H11" s="7"/>
    </row>
    <row r="12" spans="1:8" s="9" customFormat="1" ht="12.75">
      <c r="A12" s="8" t="s">
        <v>36</v>
      </c>
      <c r="B12" s="8" t="s">
        <v>39</v>
      </c>
      <c r="C12" s="106"/>
      <c r="D12" s="107"/>
      <c r="E12" s="105"/>
      <c r="F12" s="7"/>
      <c r="G12" s="106"/>
      <c r="H12" s="7"/>
    </row>
    <row r="13" spans="1:8" s="9" customFormat="1" ht="12.75">
      <c r="A13" s="159" t="s">
        <v>4</v>
      </c>
      <c r="B13" s="160"/>
      <c r="C13" s="19">
        <f>SUM(C10:C12)</f>
        <v>0</v>
      </c>
      <c r="D13" s="19">
        <f>SUM(D10:D12)</f>
        <v>0</v>
      </c>
      <c r="E13" s="19">
        <f>SUM(E10:E12)</f>
        <v>0</v>
      </c>
      <c r="F13" s="7"/>
      <c r="G13" s="19">
        <f>SUM(G10:G12)</f>
        <v>0</v>
      </c>
      <c r="H13" s="7"/>
    </row>
    <row r="14" spans="1:8" ht="15.75">
      <c r="A14" s="5" t="s">
        <v>5</v>
      </c>
      <c r="B14" s="3" t="s">
        <v>3</v>
      </c>
      <c r="C14" s="3"/>
      <c r="D14" s="3"/>
      <c r="E14" s="3"/>
      <c r="F14" s="3" t="s">
        <v>3</v>
      </c>
      <c r="H14" s="3"/>
    </row>
    <row r="15" spans="1:8" ht="15.75">
      <c r="A15" s="1" t="s">
        <v>6</v>
      </c>
      <c r="D15" s="3"/>
      <c r="E15" s="6"/>
      <c r="F15" s="3"/>
      <c r="G15" s="17" t="s">
        <v>32</v>
      </c>
      <c r="H15" s="3"/>
    </row>
    <row r="16" spans="1:8" s="11" customFormat="1" ht="12.75">
      <c r="A16" s="15" t="s">
        <v>31</v>
      </c>
      <c r="B16" s="15" t="s">
        <v>7</v>
      </c>
      <c r="C16" s="16" t="s">
        <v>120</v>
      </c>
      <c r="D16" s="16" t="s">
        <v>121</v>
      </c>
      <c r="E16" s="16" t="s">
        <v>118</v>
      </c>
      <c r="F16" s="7"/>
      <c r="G16" s="16" t="s">
        <v>117</v>
      </c>
      <c r="H16" s="13"/>
    </row>
    <row r="17" spans="1:7" s="13" customFormat="1" ht="12.75">
      <c r="A17" s="12" t="s">
        <v>24</v>
      </c>
      <c r="B17" s="8" t="s">
        <v>8</v>
      </c>
      <c r="C17" s="106"/>
      <c r="D17" s="107"/>
      <c r="E17" s="105"/>
      <c r="F17" s="23"/>
      <c r="G17" s="106"/>
    </row>
    <row r="18" spans="1:7" s="13" customFormat="1" ht="12.75">
      <c r="A18" s="12" t="s">
        <v>25</v>
      </c>
      <c r="B18" s="8" t="s">
        <v>9</v>
      </c>
      <c r="C18" s="106"/>
      <c r="D18" s="107"/>
      <c r="E18" s="105"/>
      <c r="F18" s="24"/>
      <c r="G18" s="106"/>
    </row>
    <row r="19" spans="1:7" s="13" customFormat="1" ht="12.75">
      <c r="A19" s="12" t="s">
        <v>26</v>
      </c>
      <c r="B19" s="8" t="s">
        <v>10</v>
      </c>
      <c r="C19" s="106"/>
      <c r="D19" s="107"/>
      <c r="E19" s="105"/>
      <c r="F19" s="24"/>
      <c r="G19" s="106"/>
    </row>
    <row r="20" spans="1:7" s="13" customFormat="1" ht="12.75">
      <c r="A20" s="12" t="s">
        <v>16</v>
      </c>
      <c r="B20" s="8" t="s">
        <v>27</v>
      </c>
      <c r="C20" s="106"/>
      <c r="D20" s="107"/>
      <c r="E20" s="105"/>
      <c r="F20" s="24"/>
      <c r="G20" s="106"/>
    </row>
    <row r="21" spans="1:8" s="7" customFormat="1" ht="12.75">
      <c r="A21" s="12" t="s">
        <v>28</v>
      </c>
      <c r="B21" s="8" t="s">
        <v>11</v>
      </c>
      <c r="C21" s="106"/>
      <c r="D21" s="107"/>
      <c r="E21" s="105"/>
      <c r="F21" s="24"/>
      <c r="G21" s="106"/>
      <c r="H21" s="13"/>
    </row>
    <row r="22" spans="1:7" s="13" customFormat="1" ht="12.75">
      <c r="A22" s="12" t="s">
        <v>29</v>
      </c>
      <c r="B22" s="8" t="s">
        <v>12</v>
      </c>
      <c r="C22" s="106"/>
      <c r="D22" s="107"/>
      <c r="E22" s="105"/>
      <c r="F22" s="24"/>
      <c r="G22" s="106"/>
    </row>
    <row r="23" spans="1:7" s="13" customFormat="1" ht="12.75">
      <c r="A23" s="12" t="s">
        <v>30</v>
      </c>
      <c r="B23" s="8" t="s">
        <v>13</v>
      </c>
      <c r="C23" s="106"/>
      <c r="D23" s="107"/>
      <c r="E23" s="105"/>
      <c r="F23" s="24"/>
      <c r="G23" s="106"/>
    </row>
    <row r="24" spans="1:7" s="13" customFormat="1" ht="12.75">
      <c r="A24" s="161" t="s">
        <v>42</v>
      </c>
      <c r="B24" s="161"/>
      <c r="C24" s="25">
        <f>SUM(C17:C23)</f>
        <v>0</v>
      </c>
      <c r="D24" s="25">
        <f>SUM(D17:D23)</f>
        <v>0</v>
      </c>
      <c r="E24" s="25">
        <f>SUM(E17:E23)</f>
        <v>0</v>
      </c>
      <c r="F24" s="24"/>
      <c r="G24" s="25">
        <f>SUM(G17:G23)</f>
        <v>0</v>
      </c>
    </row>
    <row r="25" spans="1:7" s="13" customFormat="1" ht="12.75">
      <c r="A25" s="15" t="s">
        <v>31</v>
      </c>
      <c r="B25" s="15" t="s">
        <v>14</v>
      </c>
      <c r="C25" s="16" t="s">
        <v>120</v>
      </c>
      <c r="D25" s="16" t="s">
        <v>121</v>
      </c>
      <c r="E25" s="16" t="s">
        <v>118</v>
      </c>
      <c r="F25" s="7"/>
      <c r="G25" s="16" t="s">
        <v>117</v>
      </c>
    </row>
    <row r="26" spans="1:8" s="9" customFormat="1" ht="12.75">
      <c r="A26" s="8" t="s">
        <v>17</v>
      </c>
      <c r="B26" s="8" t="s">
        <v>15</v>
      </c>
      <c r="C26" s="106"/>
      <c r="D26" s="107"/>
      <c r="E26" s="105"/>
      <c r="F26" s="24"/>
      <c r="G26" s="105"/>
      <c r="H26" s="13"/>
    </row>
    <row r="27" spans="1:7" s="13" customFormat="1" ht="12.75">
      <c r="A27" s="8" t="s">
        <v>18</v>
      </c>
      <c r="B27" s="8" t="s">
        <v>19</v>
      </c>
      <c r="C27" s="106"/>
      <c r="D27" s="107"/>
      <c r="E27" s="105"/>
      <c r="F27" s="24"/>
      <c r="G27" s="105"/>
    </row>
    <row r="28" spans="1:8" s="14" customFormat="1" ht="12.75">
      <c r="A28" s="8" t="s">
        <v>20</v>
      </c>
      <c r="B28" s="8" t="s">
        <v>21</v>
      </c>
      <c r="C28" s="106"/>
      <c r="D28" s="107"/>
      <c r="E28" s="105"/>
      <c r="F28" s="24"/>
      <c r="G28" s="105"/>
      <c r="H28" s="13"/>
    </row>
    <row r="29" spans="1:7" s="13" customFormat="1" ht="12.75">
      <c r="A29" s="8" t="s">
        <v>22</v>
      </c>
      <c r="B29" s="8" t="s">
        <v>23</v>
      </c>
      <c r="C29" s="106"/>
      <c r="D29" s="107"/>
      <c r="E29" s="105"/>
      <c r="F29" s="24"/>
      <c r="G29" s="105"/>
    </row>
    <row r="30" spans="1:7" s="13" customFormat="1" ht="12.75">
      <c r="A30" s="8" t="s">
        <v>22</v>
      </c>
      <c r="B30" s="20" t="s">
        <v>45</v>
      </c>
      <c r="C30" s="106"/>
      <c r="D30" s="107"/>
      <c r="E30" s="105"/>
      <c r="F30" s="24"/>
      <c r="G30" s="105"/>
    </row>
    <row r="31" spans="1:8" ht="15.75" thickBot="1">
      <c r="A31" s="156" t="s">
        <v>40</v>
      </c>
      <c r="B31" s="157"/>
      <c r="C31" s="21">
        <f>SUM(C26:C30)</f>
        <v>0</v>
      </c>
      <c r="D31" s="21">
        <f>SUM(D26:D30)</f>
        <v>0</v>
      </c>
      <c r="E31" s="21">
        <f>SUM(E26:E30)</f>
        <v>0</v>
      </c>
      <c r="F31" s="24"/>
      <c r="G31" s="21">
        <f>SUM(G26:G30)</f>
        <v>0</v>
      </c>
      <c r="H31" s="13"/>
    </row>
    <row r="32" spans="1:8" ht="16.5" thickBot="1">
      <c r="A32" s="154" t="s">
        <v>46</v>
      </c>
      <c r="B32" s="155"/>
      <c r="C32" s="22">
        <f>SUM(C24-C31)</f>
        <v>0</v>
      </c>
      <c r="D32" s="22">
        <f>SUM(D24-D31)</f>
        <v>0</v>
      </c>
      <c r="E32" s="22">
        <f>SUM(E24-E31)</f>
        <v>0</v>
      </c>
      <c r="F32" s="6"/>
      <c r="G32" s="22">
        <f>SUM(G24-G31)</f>
        <v>0</v>
      </c>
      <c r="H32" s="13"/>
    </row>
    <row r="33" spans="6:8" ht="15">
      <c r="F33" s="6"/>
      <c r="H33" s="13"/>
    </row>
    <row r="34" ht="15">
      <c r="F34" s="6"/>
    </row>
    <row r="35" ht="15">
      <c r="F35" s="6"/>
    </row>
  </sheetData>
  <sheetProtection/>
  <mergeCells count="6">
    <mergeCell ref="A32:B32"/>
    <mergeCell ref="A31:B31"/>
    <mergeCell ref="C2:H2"/>
    <mergeCell ref="A9:B9"/>
    <mergeCell ref="A13:B13"/>
    <mergeCell ref="A24:B24"/>
  </mergeCells>
  <printOptions/>
  <pageMargins left="0.787401575" right="0.787401575" top="0.984251969" bottom="0.984251969" header="0.5" footer="0.5"/>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B21" sqref="B21"/>
    </sheetView>
  </sheetViews>
  <sheetFormatPr defaultColWidth="11.421875" defaultRowHeight="12.75"/>
  <cols>
    <col min="1" max="1" width="30.140625" style="113" bestFit="1" customWidth="1"/>
    <col min="2" max="2" width="25.00390625" style="113" bestFit="1" customWidth="1"/>
    <col min="3" max="3" width="10.8515625" style="113" bestFit="1" customWidth="1"/>
    <col min="4" max="16384" width="11.421875" style="113" customWidth="1"/>
  </cols>
  <sheetData>
    <row r="1" spans="1:4" ht="18.75">
      <c r="A1" s="162" t="s">
        <v>47</v>
      </c>
      <c r="B1" s="162"/>
      <c r="C1" s="162"/>
      <c r="D1" s="162"/>
    </row>
    <row r="3" spans="1:3" ht="18.75">
      <c r="A3" s="163" t="s">
        <v>1</v>
      </c>
      <c r="B3" s="163"/>
      <c r="C3" s="163"/>
    </row>
    <row r="4" spans="1:3" ht="12.75">
      <c r="A4" s="113" t="s">
        <v>48</v>
      </c>
      <c r="B4" s="112" t="str">
        <f>Nåtid!B8</f>
        <v>Omløpsmidler</v>
      </c>
      <c r="C4" s="112">
        <f>Nåtid!C8</f>
        <v>0</v>
      </c>
    </row>
    <row r="5" spans="1:3" ht="12.75">
      <c r="A5" s="113" t="s">
        <v>49</v>
      </c>
      <c r="B5" s="112" t="str">
        <f>Nåtid!B12</f>
        <v>Kortsiktig gjeld</v>
      </c>
      <c r="C5" s="112">
        <f>Nåtid!C12</f>
        <v>0</v>
      </c>
    </row>
    <row r="6" spans="1:3" ht="12.75">
      <c r="A6" s="113" t="s">
        <v>50</v>
      </c>
      <c r="B6" s="113" t="str">
        <f>Nåtid!B10</f>
        <v>Egenkapital</v>
      </c>
      <c r="C6" s="112">
        <f>Nåtid!C10</f>
        <v>0</v>
      </c>
    </row>
    <row r="7" spans="1:3" ht="12.75">
      <c r="A7" s="113" t="s">
        <v>51</v>
      </c>
      <c r="B7" s="113" t="str">
        <f>Nåtid!A9</f>
        <v>Sum eiendeler</v>
      </c>
      <c r="C7" s="112">
        <f>Nåtid!C9</f>
        <v>0</v>
      </c>
    </row>
    <row r="8" spans="1:3" ht="12.75">
      <c r="A8" s="113" t="s">
        <v>52</v>
      </c>
      <c r="B8" s="113" t="str">
        <f>Nåtid!A13</f>
        <v>Sum gjeld og egenkapital</v>
      </c>
      <c r="C8" s="112">
        <f>Nåtid!E13</f>
        <v>0</v>
      </c>
    </row>
    <row r="10" spans="1:3" ht="18.75">
      <c r="A10" s="163" t="s">
        <v>53</v>
      </c>
      <c r="B10" s="163"/>
      <c r="C10" s="163"/>
    </row>
    <row r="11" spans="1:3" ht="12.75">
      <c r="A11" s="113" t="s">
        <v>42</v>
      </c>
      <c r="B11" s="113" t="str">
        <f>Nåtid!A24</f>
        <v>Sum salgs- og driftsinntekter</v>
      </c>
      <c r="C11" s="112">
        <f>Nåtid!C24</f>
        <v>0</v>
      </c>
    </row>
    <row r="12" spans="1:3" ht="12.75">
      <c r="A12" s="111" t="s">
        <v>15</v>
      </c>
      <c r="B12" s="111" t="str">
        <f>Nåtid!B26</f>
        <v>Varekostnad</v>
      </c>
      <c r="C12" s="110">
        <f>-Nåtid!C26</f>
        <v>0</v>
      </c>
    </row>
    <row r="13" spans="1:3" ht="12.75">
      <c r="A13" s="111" t="s">
        <v>19</v>
      </c>
      <c r="B13" s="111" t="str">
        <f>Nåtid!B27</f>
        <v>Lønns- og personalkostnad</v>
      </c>
      <c r="C13" s="110">
        <f>-Nåtid!C27</f>
        <v>0</v>
      </c>
    </row>
    <row r="14" spans="1:3" ht="12.75">
      <c r="A14" s="111" t="s">
        <v>21</v>
      </c>
      <c r="B14" s="111" t="str">
        <f>Nåtid!B28</f>
        <v>Andre driftsk./avskrivning</v>
      </c>
      <c r="C14" s="110">
        <f>-Nåtid!C28</f>
        <v>0</v>
      </c>
    </row>
    <row r="15" spans="1:3" ht="14.25">
      <c r="A15" s="109" t="s">
        <v>54</v>
      </c>
      <c r="B15" s="109"/>
      <c r="C15" s="108">
        <f>SUM(C11+C12+C13+C14)</f>
        <v>0</v>
      </c>
    </row>
    <row r="16" spans="1:3" ht="12.75">
      <c r="A16" s="113" t="s">
        <v>42</v>
      </c>
      <c r="B16" s="113" t="str">
        <f>Nåtid!A24</f>
        <v>Sum salgs- og driftsinntekter</v>
      </c>
      <c r="C16" s="112">
        <f>Nåtid!E24</f>
        <v>0</v>
      </c>
    </row>
    <row r="17" spans="1:3" ht="12.75">
      <c r="A17" s="113" t="s">
        <v>23</v>
      </c>
      <c r="B17" s="112" t="str">
        <f>Nåtid!B29</f>
        <v>Finans og ekstraordinære</v>
      </c>
      <c r="C17" s="112">
        <f>IF(Nåtid!C29&gt;0,0,-Nåtid!C29)</f>
        <v>0</v>
      </c>
    </row>
    <row r="18" spans="1:3" ht="12.75">
      <c r="A18" s="111" t="s">
        <v>46</v>
      </c>
      <c r="B18" s="111" t="str">
        <f>Nåtid!A32</f>
        <v>Resultat etter skatt</v>
      </c>
      <c r="C18" s="110">
        <f>Nåtid!C32</f>
        <v>0</v>
      </c>
    </row>
    <row r="19" spans="1:3" ht="12.75">
      <c r="A19" s="111" t="s">
        <v>45</v>
      </c>
      <c r="B19" s="111" t="str">
        <f>Nåtid!B30</f>
        <v>Skattekostnad</v>
      </c>
      <c r="C19" s="110">
        <f>-Nåtid!C30</f>
        <v>0</v>
      </c>
    </row>
    <row r="20" spans="1:3" ht="14.25">
      <c r="A20" s="109" t="s">
        <v>55</v>
      </c>
      <c r="B20" s="109"/>
      <c r="C20" s="108">
        <f>C18+C19</f>
        <v>0</v>
      </c>
    </row>
    <row r="21" spans="1:3" ht="12.75">
      <c r="A21" s="111" t="s">
        <v>46</v>
      </c>
      <c r="B21" s="111" t="str">
        <f>Nåtid!A32</f>
        <v>Resultat etter skatt</v>
      </c>
      <c r="C21" s="110">
        <f>Nåtid!E32</f>
        <v>0</v>
      </c>
    </row>
    <row r="22" spans="1:3" ht="12.75">
      <c r="A22" s="111" t="s">
        <v>45</v>
      </c>
      <c r="B22" s="111" t="str">
        <f>Nåtid!B30</f>
        <v>Skattekostnad</v>
      </c>
      <c r="C22" s="110">
        <f>-Nåtid!E30</f>
        <v>0</v>
      </c>
    </row>
    <row r="23" spans="1:3" ht="14.25">
      <c r="A23" s="109" t="s">
        <v>56</v>
      </c>
      <c r="B23" s="109"/>
      <c r="C23" s="108">
        <f>SUM(C21+C22)</f>
        <v>0</v>
      </c>
    </row>
    <row r="25" spans="1:3" ht="18.75">
      <c r="A25" s="163" t="s">
        <v>57</v>
      </c>
      <c r="B25" s="163"/>
      <c r="C25" s="163"/>
    </row>
    <row r="26" spans="1:3" ht="12.75">
      <c r="A26" s="113" t="s">
        <v>42</v>
      </c>
      <c r="B26" s="113" t="str">
        <f>Nåtid!A24</f>
        <v>Sum salgs- og driftsinntekter</v>
      </c>
      <c r="C26" s="112">
        <f>Nåtid!G24</f>
        <v>0</v>
      </c>
    </row>
    <row r="27" spans="1:3" ht="12.75">
      <c r="A27" s="111" t="s">
        <v>15</v>
      </c>
      <c r="B27" s="111" t="str">
        <f>Nåtid!B26</f>
        <v>Varekostnad</v>
      </c>
      <c r="C27" s="110">
        <f>-Nåtid!G26</f>
        <v>0</v>
      </c>
    </row>
    <row r="28" spans="1:3" ht="12.75">
      <c r="A28" s="111" t="s">
        <v>19</v>
      </c>
      <c r="B28" s="111" t="str">
        <f>Nåtid!B27</f>
        <v>Lønns- og personalkostnad</v>
      </c>
      <c r="C28" s="110">
        <f>-Nåtid!G27</f>
        <v>0</v>
      </c>
    </row>
    <row r="29" spans="1:3" ht="12.75">
      <c r="A29" s="111" t="s">
        <v>21</v>
      </c>
      <c r="B29" s="111" t="str">
        <f>Nåtid!B28</f>
        <v>Andre driftsk./avskrivning</v>
      </c>
      <c r="C29" s="110">
        <f>-Nåtid!G28</f>
        <v>0</v>
      </c>
    </row>
    <row r="30" spans="1:3" ht="14.25">
      <c r="A30" s="109" t="s">
        <v>54</v>
      </c>
      <c r="B30" s="109"/>
      <c r="C30" s="108">
        <f>SUM(C26+C27+C28+C29)</f>
        <v>0</v>
      </c>
    </row>
    <row r="31" spans="1:3" ht="12.75">
      <c r="A31" s="113" t="s">
        <v>23</v>
      </c>
      <c r="B31" s="113" t="str">
        <f>Nåtid!B29</f>
        <v>Finans og ekstraordinære</v>
      </c>
      <c r="C31" s="112">
        <f>IF(Nåtid!G29&gt;0,0,-Nåtid!G29)</f>
        <v>0</v>
      </c>
    </row>
    <row r="32" spans="1:3" ht="12.75">
      <c r="A32" s="111" t="s">
        <v>46</v>
      </c>
      <c r="B32" s="111" t="str">
        <f>Nåtid!A32</f>
        <v>Resultat etter skatt</v>
      </c>
      <c r="C32" s="110">
        <f>Nåtid!G32</f>
        <v>0</v>
      </c>
    </row>
    <row r="33" spans="1:3" ht="12.75">
      <c r="A33" s="111" t="s">
        <v>45</v>
      </c>
      <c r="B33" s="111" t="str">
        <f>Nåtid!B30</f>
        <v>Skattekostnad</v>
      </c>
      <c r="C33" s="110">
        <f>-Nåtid!G30</f>
        <v>0</v>
      </c>
    </row>
    <row r="34" spans="1:3" ht="14.25">
      <c r="A34" s="109" t="s">
        <v>55</v>
      </c>
      <c r="B34" s="109"/>
      <c r="C34" s="108">
        <f>C32+C33</f>
        <v>0</v>
      </c>
    </row>
    <row r="36" spans="1:3" ht="18.75">
      <c r="A36" s="163" t="s">
        <v>58</v>
      </c>
      <c r="B36" s="163"/>
      <c r="C36" s="163"/>
    </row>
    <row r="37" spans="1:3" ht="15">
      <c r="A37" s="103" t="s">
        <v>59</v>
      </c>
      <c r="B37" s="112" t="str">
        <f>Nåtid!A32</f>
        <v>Resultat etter skatt</v>
      </c>
      <c r="C37" s="112">
        <f>Nåtid!D32</f>
        <v>0</v>
      </c>
    </row>
  </sheetData>
  <sheetProtection sheet="1"/>
  <mergeCells count="5">
    <mergeCell ref="A1:D1"/>
    <mergeCell ref="A3:C3"/>
    <mergeCell ref="A10:C10"/>
    <mergeCell ref="A25:C25"/>
    <mergeCell ref="A36:C3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G25" sqref="G25"/>
    </sheetView>
  </sheetViews>
  <sheetFormatPr defaultColWidth="9.140625" defaultRowHeight="12.75"/>
  <cols>
    <col min="1" max="1" width="12.8515625" style="120" customWidth="1"/>
    <col min="2" max="2" width="37.28125" style="120" bestFit="1" customWidth="1"/>
    <col min="3" max="3" width="12.140625" style="119" bestFit="1" customWidth="1"/>
    <col min="4" max="4" width="12.57421875" style="119" bestFit="1" customWidth="1"/>
    <col min="5" max="5" width="12.140625" style="119" bestFit="1" customWidth="1"/>
    <col min="6" max="6" width="9.140625" style="119" customWidth="1"/>
    <col min="7" max="7" width="12.00390625" style="120" bestFit="1" customWidth="1"/>
    <col min="8" max="8" width="14.28125" style="119" customWidth="1"/>
    <col min="9" max="16384" width="9.140625" style="120" customWidth="1"/>
  </cols>
  <sheetData>
    <row r="1" spans="1:8" ht="15.75">
      <c r="A1" s="100" t="s">
        <v>44</v>
      </c>
      <c r="B1" s="119"/>
      <c r="F1" s="120"/>
      <c r="G1" s="119"/>
      <c r="H1" s="120"/>
    </row>
    <row r="2" spans="1:8" ht="15.75">
      <c r="A2" s="100" t="s">
        <v>115</v>
      </c>
      <c r="B2" s="121"/>
      <c r="C2" s="164" t="s">
        <v>0</v>
      </c>
      <c r="D2" s="164"/>
      <c r="E2" s="164"/>
      <c r="F2" s="164"/>
      <c r="G2" s="164"/>
      <c r="H2" s="164"/>
    </row>
    <row r="3" spans="1:8" ht="15.75">
      <c r="A3" s="100"/>
      <c r="B3" s="121"/>
      <c r="C3" s="100"/>
      <c r="F3" s="120"/>
      <c r="G3" s="119"/>
      <c r="H3" s="122" t="s">
        <v>43</v>
      </c>
    </row>
    <row r="4" spans="1:3" ht="15.75">
      <c r="A4" s="100"/>
      <c r="C4" s="121"/>
    </row>
    <row r="5" spans="1:8" ht="15.75">
      <c r="A5" s="100" t="s">
        <v>1</v>
      </c>
      <c r="B5" s="119"/>
      <c r="C5" s="123"/>
      <c r="D5" s="98" t="s">
        <v>113</v>
      </c>
      <c r="F5" s="120"/>
      <c r="G5" s="123" t="s">
        <v>32</v>
      </c>
      <c r="H5" s="120"/>
    </row>
    <row r="6" spans="1:7" s="127" customFormat="1" ht="12.75">
      <c r="A6" s="124" t="s">
        <v>31</v>
      </c>
      <c r="B6" s="124" t="s">
        <v>41</v>
      </c>
      <c r="C6" s="146" t="str">
        <f>Nåtid!G6</f>
        <v>Budsjett 2020</v>
      </c>
      <c r="D6" s="126"/>
      <c r="E6" s="146" t="str">
        <f>Nåtid!C6</f>
        <v>Regn. 2019</v>
      </c>
      <c r="G6" s="125" t="s">
        <v>119</v>
      </c>
    </row>
    <row r="7" spans="1:8" s="130" customFormat="1" ht="12.75">
      <c r="A7" s="128" t="s">
        <v>33</v>
      </c>
      <c r="B7" s="128" t="s">
        <v>34</v>
      </c>
      <c r="C7" s="99">
        <f>Nåtid!G7</f>
        <v>0</v>
      </c>
      <c r="D7" s="126"/>
      <c r="E7" s="99">
        <f>Nåtid!C7</f>
        <v>0</v>
      </c>
      <c r="F7" s="127"/>
      <c r="G7" s="129"/>
      <c r="H7" s="127"/>
    </row>
    <row r="8" spans="1:8" s="130" customFormat="1" ht="12.75">
      <c r="A8" s="128" t="s">
        <v>33</v>
      </c>
      <c r="B8" s="128" t="s">
        <v>35</v>
      </c>
      <c r="C8" s="99">
        <f>Nåtid!G8</f>
        <v>0</v>
      </c>
      <c r="D8" s="126"/>
      <c r="E8" s="99">
        <f>Nåtid!C8</f>
        <v>0</v>
      </c>
      <c r="F8" s="127"/>
      <c r="G8" s="129"/>
      <c r="H8" s="127"/>
    </row>
    <row r="9" spans="1:8" s="133" customFormat="1" ht="12.75">
      <c r="A9" s="165" t="s">
        <v>2</v>
      </c>
      <c r="B9" s="166"/>
      <c r="C9" s="147">
        <f>Nåtid!G9</f>
        <v>0</v>
      </c>
      <c r="D9" s="126"/>
      <c r="E9" s="147">
        <f>Nåtid!C9</f>
        <v>0</v>
      </c>
      <c r="F9" s="132"/>
      <c r="G9" s="131">
        <f>SUM(G7:G8)</f>
        <v>0</v>
      </c>
      <c r="H9" s="132"/>
    </row>
    <row r="10" spans="1:8" s="130" customFormat="1" ht="12.75">
      <c r="A10" s="128" t="s">
        <v>36</v>
      </c>
      <c r="B10" s="128" t="s">
        <v>37</v>
      </c>
      <c r="C10" s="99">
        <f>Nåtid!G10</f>
        <v>0</v>
      </c>
      <c r="D10" s="126"/>
      <c r="E10" s="99">
        <f>Nåtid!C10</f>
        <v>0</v>
      </c>
      <c r="F10" s="127"/>
      <c r="G10" s="129"/>
      <c r="H10" s="127"/>
    </row>
    <row r="11" spans="1:8" s="130" customFormat="1" ht="12.75">
      <c r="A11" s="128" t="s">
        <v>36</v>
      </c>
      <c r="B11" s="128" t="s">
        <v>38</v>
      </c>
      <c r="C11" s="99">
        <f>Nåtid!G11</f>
        <v>0</v>
      </c>
      <c r="D11" s="126"/>
      <c r="E11" s="99">
        <f>Nåtid!C11</f>
        <v>0</v>
      </c>
      <c r="F11" s="127"/>
      <c r="G11" s="129"/>
      <c r="H11" s="127"/>
    </row>
    <row r="12" spans="1:8" s="130" customFormat="1" ht="12.75">
      <c r="A12" s="128" t="s">
        <v>36</v>
      </c>
      <c r="B12" s="128" t="s">
        <v>39</v>
      </c>
      <c r="C12" s="99">
        <f>Nåtid!G12</f>
        <v>0</v>
      </c>
      <c r="D12" s="126"/>
      <c r="E12" s="99">
        <f>Nåtid!C12</f>
        <v>0</v>
      </c>
      <c r="F12" s="127"/>
      <c r="G12" s="129"/>
      <c r="H12" s="127"/>
    </row>
    <row r="13" spans="1:8" s="130" customFormat="1" ht="12.75">
      <c r="A13" s="165" t="s">
        <v>4</v>
      </c>
      <c r="B13" s="166"/>
      <c r="C13" s="147">
        <f>Nåtid!G13</f>
        <v>0</v>
      </c>
      <c r="D13" s="126"/>
      <c r="E13" s="147">
        <f>Nåtid!C13</f>
        <v>0</v>
      </c>
      <c r="F13" s="127"/>
      <c r="G13" s="131">
        <f>SUM(G10:G12)</f>
        <v>0</v>
      </c>
      <c r="H13" s="127"/>
    </row>
    <row r="14" spans="1:8" ht="15.75">
      <c r="A14" s="134" t="s">
        <v>5</v>
      </c>
      <c r="B14" s="120" t="s">
        <v>3</v>
      </c>
      <c r="C14" s="148"/>
      <c r="D14" s="126"/>
      <c r="E14" s="148"/>
      <c r="F14" s="120" t="s">
        <v>3</v>
      </c>
      <c r="H14" s="120"/>
    </row>
    <row r="15" spans="1:8" ht="15.75">
      <c r="A15" s="100" t="s">
        <v>6</v>
      </c>
      <c r="C15" s="149"/>
      <c r="D15" s="126"/>
      <c r="E15" s="149"/>
      <c r="F15" s="120"/>
      <c r="G15" s="123" t="s">
        <v>32</v>
      </c>
      <c r="H15" s="120"/>
    </row>
    <row r="16" spans="1:8" s="136" customFormat="1" ht="12.75">
      <c r="A16" s="124" t="s">
        <v>31</v>
      </c>
      <c r="B16" s="124" t="s">
        <v>7</v>
      </c>
      <c r="C16" s="146" t="str">
        <f>Nåtid!G16</f>
        <v>Budsjett 2020</v>
      </c>
      <c r="D16" s="126"/>
      <c r="E16" s="146" t="str">
        <f>Nåtid!C16</f>
        <v>Regn. 2019</v>
      </c>
      <c r="F16" s="135"/>
      <c r="G16" s="125" t="s">
        <v>119</v>
      </c>
      <c r="H16" s="126"/>
    </row>
    <row r="17" spans="1:7" s="126" customFormat="1" ht="12.75">
      <c r="A17" s="137" t="s">
        <v>24</v>
      </c>
      <c r="B17" s="128" t="s">
        <v>8</v>
      </c>
      <c r="C17" s="99">
        <f>Nåtid!G17</f>
        <v>0</v>
      </c>
      <c r="E17" s="99">
        <f>Nåtid!C17</f>
        <v>0</v>
      </c>
      <c r="F17" s="138"/>
      <c r="G17" s="139"/>
    </row>
    <row r="18" spans="1:7" s="126" customFormat="1" ht="12.75">
      <c r="A18" s="137" t="s">
        <v>25</v>
      </c>
      <c r="B18" s="128" t="s">
        <v>9</v>
      </c>
      <c r="C18" s="99">
        <f>Nåtid!G18</f>
        <v>0</v>
      </c>
      <c r="E18" s="99">
        <f>Nåtid!C18</f>
        <v>0</v>
      </c>
      <c r="F18" s="140"/>
      <c r="G18" s="139"/>
    </row>
    <row r="19" spans="1:7" s="126" customFormat="1" ht="12.75">
      <c r="A19" s="137" t="s">
        <v>26</v>
      </c>
      <c r="B19" s="128" t="s">
        <v>10</v>
      </c>
      <c r="C19" s="99">
        <f>Nåtid!G19</f>
        <v>0</v>
      </c>
      <c r="E19" s="99">
        <f>Nåtid!C19</f>
        <v>0</v>
      </c>
      <c r="F19" s="140"/>
      <c r="G19" s="139"/>
    </row>
    <row r="20" spans="1:7" s="126" customFormat="1" ht="12.75">
      <c r="A20" s="137" t="s">
        <v>16</v>
      </c>
      <c r="B20" s="128" t="s">
        <v>27</v>
      </c>
      <c r="C20" s="99">
        <f>Nåtid!G20</f>
        <v>0</v>
      </c>
      <c r="E20" s="99">
        <f>Nåtid!C20</f>
        <v>0</v>
      </c>
      <c r="F20" s="140"/>
      <c r="G20" s="139"/>
    </row>
    <row r="21" spans="1:8" s="127" customFormat="1" ht="12.75">
      <c r="A21" s="137" t="s">
        <v>28</v>
      </c>
      <c r="B21" s="128" t="s">
        <v>11</v>
      </c>
      <c r="C21" s="99">
        <f>Nåtid!G21</f>
        <v>0</v>
      </c>
      <c r="D21" s="126"/>
      <c r="E21" s="99">
        <f>Nåtid!C21</f>
        <v>0</v>
      </c>
      <c r="F21" s="140"/>
      <c r="G21" s="139"/>
      <c r="H21" s="126"/>
    </row>
    <row r="22" spans="1:7" s="126" customFormat="1" ht="12.75">
      <c r="A22" s="137" t="s">
        <v>29</v>
      </c>
      <c r="B22" s="128" t="s">
        <v>12</v>
      </c>
      <c r="C22" s="99">
        <f>Nåtid!G22</f>
        <v>0</v>
      </c>
      <c r="E22" s="99">
        <f>Nåtid!C22</f>
        <v>0</v>
      </c>
      <c r="F22" s="140"/>
      <c r="G22" s="139"/>
    </row>
    <row r="23" spans="1:7" s="126" customFormat="1" ht="12.75">
      <c r="A23" s="137" t="s">
        <v>30</v>
      </c>
      <c r="B23" s="128" t="s">
        <v>13</v>
      </c>
      <c r="C23" s="99">
        <f>Nåtid!G23</f>
        <v>0</v>
      </c>
      <c r="E23" s="99">
        <f>Nåtid!C23</f>
        <v>0</v>
      </c>
      <c r="F23" s="140"/>
      <c r="G23" s="139"/>
    </row>
    <row r="24" spans="1:7" s="126" customFormat="1" ht="12.75">
      <c r="A24" s="167" t="s">
        <v>42</v>
      </c>
      <c r="B24" s="167"/>
      <c r="C24" s="150">
        <f>Nåtid!G24</f>
        <v>0</v>
      </c>
      <c r="E24" s="150">
        <f>Nåtid!C24</f>
        <v>0</v>
      </c>
      <c r="F24" s="140"/>
      <c r="G24" s="141">
        <f>SUM(G17:G23)</f>
        <v>0</v>
      </c>
    </row>
    <row r="25" spans="1:7" s="126" customFormat="1" ht="12.75">
      <c r="A25" s="124" t="s">
        <v>31</v>
      </c>
      <c r="B25" s="124" t="s">
        <v>14</v>
      </c>
      <c r="C25" s="146" t="str">
        <f>Nåtid!G25</f>
        <v>Budsjett 2020</v>
      </c>
      <c r="E25" s="146" t="str">
        <f>Nåtid!C25</f>
        <v>Regn. 2019</v>
      </c>
      <c r="F25" s="135"/>
      <c r="G25" s="125" t="s">
        <v>119</v>
      </c>
    </row>
    <row r="26" spans="1:8" s="130" customFormat="1" ht="12.75">
      <c r="A26" s="128" t="s">
        <v>17</v>
      </c>
      <c r="B26" s="128" t="s">
        <v>15</v>
      </c>
      <c r="C26" s="99">
        <f>Nåtid!G26</f>
        <v>0</v>
      </c>
      <c r="D26" s="126"/>
      <c r="E26" s="99">
        <f>Nåtid!C26</f>
        <v>0</v>
      </c>
      <c r="F26" s="140"/>
      <c r="G26" s="139"/>
      <c r="H26" s="126"/>
    </row>
    <row r="27" spans="1:7" s="126" customFormat="1" ht="12.75">
      <c r="A27" s="128" t="s">
        <v>18</v>
      </c>
      <c r="B27" s="128" t="s">
        <v>19</v>
      </c>
      <c r="C27" s="99">
        <f>Nåtid!G27</f>
        <v>0</v>
      </c>
      <c r="E27" s="99">
        <f>Nåtid!C27</f>
        <v>0</v>
      </c>
      <c r="F27" s="140"/>
      <c r="G27" s="139"/>
    </row>
    <row r="28" spans="1:8" s="132" customFormat="1" ht="12.75">
      <c r="A28" s="128" t="s">
        <v>20</v>
      </c>
      <c r="B28" s="128" t="s">
        <v>21</v>
      </c>
      <c r="C28" s="99">
        <f>Nåtid!G28</f>
        <v>0</v>
      </c>
      <c r="D28" s="126"/>
      <c r="E28" s="99">
        <f>Nåtid!C28</f>
        <v>0</v>
      </c>
      <c r="F28" s="140"/>
      <c r="G28" s="139"/>
      <c r="H28" s="126"/>
    </row>
    <row r="29" spans="1:7" s="126" customFormat="1" ht="12.75">
      <c r="A29" s="128" t="s">
        <v>22</v>
      </c>
      <c r="B29" s="128" t="s">
        <v>23</v>
      </c>
      <c r="C29" s="99">
        <f>Nåtid!G29</f>
        <v>0</v>
      </c>
      <c r="E29" s="99">
        <f>Nåtid!C29</f>
        <v>0</v>
      </c>
      <c r="F29" s="140"/>
      <c r="G29" s="139"/>
    </row>
    <row r="30" spans="1:7" s="126" customFormat="1" ht="12.75">
      <c r="A30" s="128" t="s">
        <v>22</v>
      </c>
      <c r="B30" s="142" t="s">
        <v>45</v>
      </c>
      <c r="C30" s="99">
        <f>Nåtid!G30</f>
        <v>0</v>
      </c>
      <c r="E30" s="99">
        <f>Nåtid!C30</f>
        <v>0</v>
      </c>
      <c r="F30" s="140"/>
      <c r="G30" s="139"/>
    </row>
    <row r="31" spans="1:8" ht="15.75" thickBot="1">
      <c r="A31" s="168" t="s">
        <v>40</v>
      </c>
      <c r="B31" s="169"/>
      <c r="C31" s="151">
        <f>Nåtid!G31</f>
        <v>0</v>
      </c>
      <c r="D31" s="126"/>
      <c r="E31" s="151">
        <f>Nåtid!C31</f>
        <v>0</v>
      </c>
      <c r="F31" s="140"/>
      <c r="G31" s="143">
        <f>SUM(G26:G30)</f>
        <v>0</v>
      </c>
      <c r="H31" s="126"/>
    </row>
    <row r="32" spans="1:8" ht="16.5" thickBot="1">
      <c r="A32" s="170" t="s">
        <v>46</v>
      </c>
      <c r="B32" s="171"/>
      <c r="C32" s="152">
        <f>Nåtid!G32</f>
        <v>0</v>
      </c>
      <c r="D32" s="126"/>
      <c r="E32" s="152">
        <f>Nåtid!C32</f>
        <v>0</v>
      </c>
      <c r="F32" s="145"/>
      <c r="G32" s="144">
        <f>SUM(G24-G31)</f>
        <v>0</v>
      </c>
      <c r="H32" s="126"/>
    </row>
    <row r="33" spans="6:8" ht="15">
      <c r="F33" s="145"/>
      <c r="H33" s="126"/>
    </row>
    <row r="34" ht="15">
      <c r="F34" s="145"/>
    </row>
    <row r="35" ht="15">
      <c r="F35" s="145"/>
    </row>
  </sheetData>
  <sheetProtection sheet="1"/>
  <mergeCells count="6">
    <mergeCell ref="C2:H2"/>
    <mergeCell ref="A9:B9"/>
    <mergeCell ref="A13:B13"/>
    <mergeCell ref="A24:B24"/>
    <mergeCell ref="A31:B31"/>
    <mergeCell ref="A32:B32"/>
  </mergeCells>
  <printOptions/>
  <pageMargins left="0.787401575" right="0.787401575" top="0.984251969" bottom="0.984251969" header="0.5" footer="0.5"/>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1:D37"/>
  <sheetViews>
    <sheetView zoomScalePageLayoutView="0" workbookViewId="0" topLeftCell="A1">
      <selection activeCell="D30" sqref="D30"/>
    </sheetView>
  </sheetViews>
  <sheetFormatPr defaultColWidth="11.421875" defaultRowHeight="12.75"/>
  <cols>
    <col min="1" max="1" width="30.140625" style="113" bestFit="1" customWidth="1"/>
    <col min="2" max="2" width="25.00390625" style="113" bestFit="1" customWidth="1"/>
    <col min="3" max="3" width="10.8515625" style="113" bestFit="1" customWidth="1"/>
    <col min="4" max="16384" width="11.421875" style="113" customWidth="1"/>
  </cols>
  <sheetData>
    <row r="1" spans="1:4" ht="18.75">
      <c r="A1" s="162" t="s">
        <v>47</v>
      </c>
      <c r="B1" s="162"/>
      <c r="C1" s="162"/>
      <c r="D1" s="162"/>
    </row>
    <row r="3" spans="1:3" ht="18.75">
      <c r="A3" s="163" t="s">
        <v>1</v>
      </c>
      <c r="B3" s="163"/>
      <c r="C3" s="163"/>
    </row>
    <row r="4" spans="1:3" ht="12.75">
      <c r="A4" s="113" t="s">
        <v>48</v>
      </c>
      <c r="B4" s="112" t="str">
        <f>År1_Delmål1!B8</f>
        <v>Omløpsmidler</v>
      </c>
      <c r="C4" s="112">
        <f>År1_Delmål1!C8</f>
        <v>0</v>
      </c>
    </row>
    <row r="5" spans="1:3" ht="12.75">
      <c r="A5" s="113" t="s">
        <v>49</v>
      </c>
      <c r="B5" s="112" t="str">
        <f>År1_Delmål1!B12</f>
        <v>Kortsiktig gjeld</v>
      </c>
      <c r="C5" s="112">
        <f>År1_Delmål1!C12</f>
        <v>0</v>
      </c>
    </row>
    <row r="6" spans="1:3" ht="12.75">
      <c r="A6" s="113" t="s">
        <v>50</v>
      </c>
      <c r="B6" s="113" t="str">
        <f>År1_Delmål1!B10</f>
        <v>Egenkapital</v>
      </c>
      <c r="C6" s="112">
        <f>År1_Delmål1!C10</f>
        <v>0</v>
      </c>
    </row>
    <row r="7" spans="1:3" ht="12.75">
      <c r="A7" s="113" t="s">
        <v>51</v>
      </c>
      <c r="B7" s="113" t="str">
        <f>År1_Delmål1!A9</f>
        <v>Sum eiendeler</v>
      </c>
      <c r="C7" s="112">
        <f>År1_Delmål1!C9</f>
        <v>0</v>
      </c>
    </row>
    <row r="8" spans="1:3" ht="12.75">
      <c r="A8" s="113" t="s">
        <v>52</v>
      </c>
      <c r="B8" s="113" t="str">
        <f>År1_Delmål1!A13</f>
        <v>Sum gjeld og egenkapital</v>
      </c>
      <c r="C8" s="112">
        <f>År1_Delmål1!E13</f>
        <v>0</v>
      </c>
    </row>
    <row r="10" spans="1:3" ht="18.75">
      <c r="A10" s="163" t="s">
        <v>53</v>
      </c>
      <c r="B10" s="163"/>
      <c r="C10" s="163"/>
    </row>
    <row r="11" spans="1:3" ht="12.75">
      <c r="A11" s="113" t="s">
        <v>42</v>
      </c>
      <c r="B11" s="113" t="str">
        <f>År1_Delmål1!A24</f>
        <v>Sum salgs- og driftsinntekter</v>
      </c>
      <c r="C11" s="112">
        <f>År1_Delmål1!C24</f>
        <v>0</v>
      </c>
    </row>
    <row r="12" spans="1:3" ht="12.75">
      <c r="A12" s="111" t="s">
        <v>15</v>
      </c>
      <c r="B12" s="111" t="str">
        <f>År1_Delmål1!B26</f>
        <v>Varekostnad</v>
      </c>
      <c r="C12" s="110">
        <f>-År1_Delmål1!C26</f>
        <v>0</v>
      </c>
    </row>
    <row r="13" spans="1:3" ht="12.75">
      <c r="A13" s="111" t="s">
        <v>19</v>
      </c>
      <c r="B13" s="111" t="str">
        <f>År1_Delmål1!B27</f>
        <v>Lønns- og personalkostnad</v>
      </c>
      <c r="C13" s="110">
        <f>-År1_Delmål1!C27</f>
        <v>0</v>
      </c>
    </row>
    <row r="14" spans="1:3" ht="12.75">
      <c r="A14" s="111" t="s">
        <v>21</v>
      </c>
      <c r="B14" s="111" t="str">
        <f>År1_Delmål1!B28</f>
        <v>Andre driftsk./avskrivning</v>
      </c>
      <c r="C14" s="110">
        <f>-År1_Delmål1!C28</f>
        <v>0</v>
      </c>
    </row>
    <row r="15" spans="1:3" ht="14.25">
      <c r="A15" s="109" t="s">
        <v>54</v>
      </c>
      <c r="B15" s="109"/>
      <c r="C15" s="108">
        <f>SUM(C11+C12+C13+C14)</f>
        <v>0</v>
      </c>
    </row>
    <row r="16" spans="1:3" ht="12.75">
      <c r="A16" s="113" t="s">
        <v>42</v>
      </c>
      <c r="B16" s="113" t="str">
        <f>År1_Delmål1!A24</f>
        <v>Sum salgs- og driftsinntekter</v>
      </c>
      <c r="C16" s="112">
        <f>År1_Delmål1!E24</f>
        <v>0</v>
      </c>
    </row>
    <row r="17" spans="1:3" ht="12.75">
      <c r="A17" s="113" t="s">
        <v>23</v>
      </c>
      <c r="B17" s="112" t="str">
        <f>År1_Delmål1!B29</f>
        <v>Finans og ekstraordinære</v>
      </c>
      <c r="C17" s="112">
        <f>IF(År1_Delmål1!C29&gt;0,0,-År1_Delmål1!C29)</f>
        <v>0</v>
      </c>
    </row>
    <row r="18" spans="1:3" ht="12.75">
      <c r="A18" s="111" t="s">
        <v>46</v>
      </c>
      <c r="B18" s="111" t="str">
        <f>År1_Delmål1!A32</f>
        <v>Resultat etter skatt</v>
      </c>
      <c r="C18" s="110">
        <f>År1_Delmål1!C32</f>
        <v>0</v>
      </c>
    </row>
    <row r="19" spans="1:3" ht="12.75">
      <c r="A19" s="111" t="s">
        <v>45</v>
      </c>
      <c r="B19" s="111" t="str">
        <f>År1_Delmål1!B30</f>
        <v>Skattekostnad</v>
      </c>
      <c r="C19" s="110">
        <f>-År1_Delmål1!C30</f>
        <v>0</v>
      </c>
    </row>
    <row r="20" spans="1:3" ht="14.25">
      <c r="A20" s="109" t="s">
        <v>55</v>
      </c>
      <c r="B20" s="109"/>
      <c r="C20" s="108">
        <f>C18+C19</f>
        <v>0</v>
      </c>
    </row>
    <row r="21" spans="1:3" ht="12.75">
      <c r="A21" s="111" t="s">
        <v>46</v>
      </c>
      <c r="B21" s="111" t="str">
        <f>År1_Delmål1!A32</f>
        <v>Resultat etter skatt</v>
      </c>
      <c r="C21" s="110">
        <f>År1_Delmål1!E32</f>
        <v>0</v>
      </c>
    </row>
    <row r="22" spans="1:3" ht="12.75">
      <c r="A22" s="111" t="s">
        <v>45</v>
      </c>
      <c r="B22" s="111" t="str">
        <f>År1_Delmål1!B30</f>
        <v>Skattekostnad</v>
      </c>
      <c r="C22" s="110">
        <f>-År1_Delmål1!E30</f>
        <v>0</v>
      </c>
    </row>
    <row r="23" spans="1:3" ht="14.25">
      <c r="A23" s="109" t="s">
        <v>56</v>
      </c>
      <c r="B23" s="109"/>
      <c r="C23" s="108">
        <f>SUM(C21+C22)</f>
        <v>0</v>
      </c>
    </row>
    <row r="25" spans="1:3" ht="18.75">
      <c r="A25" s="163" t="s">
        <v>57</v>
      </c>
      <c r="B25" s="163"/>
      <c r="C25" s="163"/>
    </row>
    <row r="26" spans="1:3" ht="12.75">
      <c r="A26" s="113" t="s">
        <v>42</v>
      </c>
      <c r="B26" s="113" t="str">
        <f>År1_Delmål1!A24</f>
        <v>Sum salgs- og driftsinntekter</v>
      </c>
      <c r="C26" s="112">
        <f>År1_Delmål1!G24</f>
        <v>0</v>
      </c>
    </row>
    <row r="27" spans="1:3" ht="12.75">
      <c r="A27" s="111" t="s">
        <v>15</v>
      </c>
      <c r="B27" s="111" t="str">
        <f>År1_Delmål1!B26</f>
        <v>Varekostnad</v>
      </c>
      <c r="C27" s="110">
        <f>-År1_Delmål1!G26</f>
        <v>0</v>
      </c>
    </row>
    <row r="28" spans="1:3" ht="12.75">
      <c r="A28" s="111" t="s">
        <v>19</v>
      </c>
      <c r="B28" s="111" t="str">
        <f>År1_Delmål1!B27</f>
        <v>Lønns- og personalkostnad</v>
      </c>
      <c r="C28" s="110">
        <f>-År1_Delmål1!G27</f>
        <v>0</v>
      </c>
    </row>
    <row r="29" spans="1:3" ht="12.75">
      <c r="A29" s="111" t="s">
        <v>21</v>
      </c>
      <c r="B29" s="111" t="str">
        <f>År1_Delmål1!B28</f>
        <v>Andre driftsk./avskrivning</v>
      </c>
      <c r="C29" s="110">
        <f>-År1_Delmål1!G28</f>
        <v>0</v>
      </c>
    </row>
    <row r="30" spans="1:3" ht="14.25">
      <c r="A30" s="109" t="s">
        <v>54</v>
      </c>
      <c r="B30" s="109"/>
      <c r="C30" s="108">
        <f>SUM(C26+C27+C28+C29)</f>
        <v>0</v>
      </c>
    </row>
    <row r="31" spans="1:3" ht="12.75">
      <c r="A31" s="113" t="s">
        <v>23</v>
      </c>
      <c r="B31" s="113" t="str">
        <f>År1_Delmål1!B29</f>
        <v>Finans og ekstraordinære</v>
      </c>
      <c r="C31" s="112">
        <f>IF(År1_Delmål1!G29&gt;0,0,-År1_Delmål1!G29)</f>
        <v>0</v>
      </c>
    </row>
    <row r="32" spans="1:3" ht="12.75">
      <c r="A32" s="111" t="s">
        <v>46</v>
      </c>
      <c r="B32" s="111" t="str">
        <f>År1_Delmål1!A32</f>
        <v>Resultat etter skatt</v>
      </c>
      <c r="C32" s="110">
        <f>År1_Delmål1!G32</f>
        <v>0</v>
      </c>
    </row>
    <row r="33" spans="1:3" ht="12.75">
      <c r="A33" s="111" t="s">
        <v>45</v>
      </c>
      <c r="B33" s="111" t="str">
        <f>År1_Delmål1!B30</f>
        <v>Skattekostnad</v>
      </c>
      <c r="C33" s="110">
        <f>-År1_Delmål1!G30</f>
        <v>0</v>
      </c>
    </row>
    <row r="34" spans="1:3" ht="14.25">
      <c r="A34" s="109" t="s">
        <v>55</v>
      </c>
      <c r="B34" s="109"/>
      <c r="C34" s="108">
        <f>C32+C33</f>
        <v>0</v>
      </c>
    </row>
    <row r="36" spans="1:3" ht="18.75">
      <c r="A36" s="163" t="s">
        <v>58</v>
      </c>
      <c r="B36" s="163"/>
      <c r="C36" s="163"/>
    </row>
    <row r="37" spans="1:3" ht="15">
      <c r="A37" s="103" t="s">
        <v>59</v>
      </c>
      <c r="B37" s="112" t="str">
        <f>År1_Delmål1!A32</f>
        <v>Resultat etter skatt</v>
      </c>
      <c r="C37" s="112">
        <f>År1_Delmål1!D32</f>
        <v>0</v>
      </c>
    </row>
  </sheetData>
  <sheetProtection sheet="1" objects="1" scenarios="1"/>
  <mergeCells count="5">
    <mergeCell ref="A1:D1"/>
    <mergeCell ref="A3:C3"/>
    <mergeCell ref="A10:C10"/>
    <mergeCell ref="A25:C25"/>
    <mergeCell ref="A36:C3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G25" sqref="G25"/>
    </sheetView>
  </sheetViews>
  <sheetFormatPr defaultColWidth="9.140625" defaultRowHeight="12.75"/>
  <cols>
    <col min="1" max="1" width="12.8515625" style="120" customWidth="1"/>
    <col min="2" max="2" width="37.28125" style="120" bestFit="1" customWidth="1"/>
    <col min="3" max="3" width="12.140625" style="119" bestFit="1" customWidth="1"/>
    <col min="4" max="4" width="12.57421875" style="119" bestFit="1" customWidth="1"/>
    <col min="5" max="5" width="12.140625" style="119" bestFit="1" customWidth="1"/>
    <col min="6" max="6" width="9.140625" style="119" customWidth="1"/>
    <col min="7" max="7" width="12.00390625" style="120" bestFit="1" customWidth="1"/>
    <col min="8" max="8" width="14.28125" style="119" customWidth="1"/>
    <col min="9" max="16384" width="9.140625" style="120" customWidth="1"/>
  </cols>
  <sheetData>
    <row r="1" spans="1:8" ht="15.75">
      <c r="A1" s="100" t="s">
        <v>44</v>
      </c>
      <c r="B1" s="119"/>
      <c r="F1" s="120"/>
      <c r="G1" s="119"/>
      <c r="H1" s="120"/>
    </row>
    <row r="2" spans="1:8" ht="15.75">
      <c r="A2" s="100" t="s">
        <v>115</v>
      </c>
      <c r="B2" s="121"/>
      <c r="C2" s="164" t="s">
        <v>0</v>
      </c>
      <c r="D2" s="164"/>
      <c r="E2" s="164"/>
      <c r="F2" s="164"/>
      <c r="G2" s="164"/>
      <c r="H2" s="164"/>
    </row>
    <row r="3" spans="1:8" ht="15.75">
      <c r="A3" s="100"/>
      <c r="B3" s="121"/>
      <c r="C3" s="100"/>
      <c r="F3" s="120"/>
      <c r="G3" s="119"/>
      <c r="H3" s="122" t="s">
        <v>43</v>
      </c>
    </row>
    <row r="4" spans="1:3" ht="15.75">
      <c r="A4" s="100"/>
      <c r="C4" s="121"/>
    </row>
    <row r="5" spans="1:8" ht="15.75">
      <c r="A5" s="100" t="s">
        <v>1</v>
      </c>
      <c r="B5" s="119"/>
      <c r="C5" s="123"/>
      <c r="D5" s="98" t="s">
        <v>116</v>
      </c>
      <c r="F5" s="120"/>
      <c r="G5" s="123" t="s">
        <v>32</v>
      </c>
      <c r="H5" s="120"/>
    </row>
    <row r="6" spans="1:7" s="127" customFormat="1" ht="12.75">
      <c r="A6" s="124" t="s">
        <v>31</v>
      </c>
      <c r="B6" s="124" t="s">
        <v>41</v>
      </c>
      <c r="C6" s="146" t="str">
        <f>År1_Delmål1!G6</f>
        <v>Budsjett 2021</v>
      </c>
      <c r="D6" s="126"/>
      <c r="E6" s="146" t="str">
        <f>År1_Delmål1!C6</f>
        <v>Budsjett 2020</v>
      </c>
      <c r="G6" s="125" t="s">
        <v>122</v>
      </c>
    </row>
    <row r="7" spans="1:8" s="130" customFormat="1" ht="12.75">
      <c r="A7" s="128" t="s">
        <v>33</v>
      </c>
      <c r="B7" s="128" t="s">
        <v>34</v>
      </c>
      <c r="C7" s="99">
        <f>År1_Delmål1!G7</f>
        <v>0</v>
      </c>
      <c r="D7" s="126"/>
      <c r="E7" s="99">
        <f>År1_Delmål1!C7</f>
        <v>0</v>
      </c>
      <c r="F7" s="127"/>
      <c r="G7" s="129"/>
      <c r="H7" s="127"/>
    </row>
    <row r="8" spans="1:8" s="130" customFormat="1" ht="12.75">
      <c r="A8" s="128" t="s">
        <v>33</v>
      </c>
      <c r="B8" s="128" t="s">
        <v>35</v>
      </c>
      <c r="C8" s="99">
        <f>År1_Delmål1!G8</f>
        <v>0</v>
      </c>
      <c r="D8" s="126"/>
      <c r="E8" s="99">
        <f>År1_Delmål1!C8</f>
        <v>0</v>
      </c>
      <c r="F8" s="127"/>
      <c r="G8" s="129"/>
      <c r="H8" s="127"/>
    </row>
    <row r="9" spans="1:8" s="133" customFormat="1" ht="12.75">
      <c r="A9" s="165" t="s">
        <v>2</v>
      </c>
      <c r="B9" s="166"/>
      <c r="C9" s="147">
        <f>År1_Delmål1!G9</f>
        <v>0</v>
      </c>
      <c r="D9" s="126"/>
      <c r="E9" s="147">
        <f>År1_Delmål1!C9</f>
        <v>0</v>
      </c>
      <c r="F9" s="132"/>
      <c r="G9" s="131">
        <f>SUM(G7:G8)</f>
        <v>0</v>
      </c>
      <c r="H9" s="132"/>
    </row>
    <row r="10" spans="1:8" s="130" customFormat="1" ht="12.75">
      <c r="A10" s="128" t="s">
        <v>36</v>
      </c>
      <c r="B10" s="128" t="s">
        <v>37</v>
      </c>
      <c r="C10" s="99">
        <f>År1_Delmål1!G10</f>
        <v>0</v>
      </c>
      <c r="D10" s="126"/>
      <c r="E10" s="99">
        <f>År1_Delmål1!C10</f>
        <v>0</v>
      </c>
      <c r="F10" s="127"/>
      <c r="G10" s="129"/>
      <c r="H10" s="127"/>
    </row>
    <row r="11" spans="1:8" s="130" customFormat="1" ht="12.75">
      <c r="A11" s="128" t="s">
        <v>36</v>
      </c>
      <c r="B11" s="128" t="s">
        <v>38</v>
      </c>
      <c r="C11" s="99">
        <f>År1_Delmål1!G11</f>
        <v>0</v>
      </c>
      <c r="D11" s="126"/>
      <c r="E11" s="99">
        <f>År1_Delmål1!C11</f>
        <v>0</v>
      </c>
      <c r="F11" s="127"/>
      <c r="G11" s="129"/>
      <c r="H11" s="127"/>
    </row>
    <row r="12" spans="1:8" s="130" customFormat="1" ht="12.75">
      <c r="A12" s="128" t="s">
        <v>36</v>
      </c>
      <c r="B12" s="128" t="s">
        <v>39</v>
      </c>
      <c r="C12" s="99">
        <f>År1_Delmål1!G12</f>
        <v>0</v>
      </c>
      <c r="D12" s="126"/>
      <c r="E12" s="99">
        <f>År1_Delmål1!C12</f>
        <v>0</v>
      </c>
      <c r="F12" s="127"/>
      <c r="G12" s="129"/>
      <c r="H12" s="127"/>
    </row>
    <row r="13" spans="1:8" s="130" customFormat="1" ht="12.75">
      <c r="A13" s="165" t="s">
        <v>4</v>
      </c>
      <c r="B13" s="166"/>
      <c r="C13" s="147">
        <f>År1_Delmål1!G13</f>
        <v>0</v>
      </c>
      <c r="D13" s="126"/>
      <c r="E13" s="147">
        <f>År1_Delmål1!C13</f>
        <v>0</v>
      </c>
      <c r="F13" s="127"/>
      <c r="G13" s="131">
        <f>SUM(G10:G12)</f>
        <v>0</v>
      </c>
      <c r="H13" s="127"/>
    </row>
    <row r="14" spans="1:8" ht="15.75">
      <c r="A14" s="134" t="s">
        <v>5</v>
      </c>
      <c r="B14" s="120" t="s">
        <v>3</v>
      </c>
      <c r="C14" s="148"/>
      <c r="D14" s="126"/>
      <c r="E14" s="148"/>
      <c r="F14" s="120" t="s">
        <v>3</v>
      </c>
      <c r="H14" s="120"/>
    </row>
    <row r="15" spans="1:8" ht="15.75">
      <c r="A15" s="100" t="s">
        <v>6</v>
      </c>
      <c r="C15" s="149"/>
      <c r="D15" s="126"/>
      <c r="E15" s="149"/>
      <c r="F15" s="120"/>
      <c r="G15" s="123" t="s">
        <v>32</v>
      </c>
      <c r="H15" s="120"/>
    </row>
    <row r="16" spans="1:8" s="136" customFormat="1" ht="12.75">
      <c r="A16" s="124" t="s">
        <v>31</v>
      </c>
      <c r="B16" s="124" t="s">
        <v>7</v>
      </c>
      <c r="C16" s="146" t="str">
        <f>År1_Delmål1!G16</f>
        <v>Budsjett 2021</v>
      </c>
      <c r="D16" s="126"/>
      <c r="E16" s="146" t="str">
        <f>År1_Delmål1!C16</f>
        <v>Budsjett 2020</v>
      </c>
      <c r="F16" s="135"/>
      <c r="G16" s="125" t="s">
        <v>122</v>
      </c>
      <c r="H16" s="126"/>
    </row>
    <row r="17" spans="1:7" s="126" customFormat="1" ht="12.75">
      <c r="A17" s="137" t="s">
        <v>24</v>
      </c>
      <c r="B17" s="128" t="s">
        <v>8</v>
      </c>
      <c r="C17" s="99">
        <f>År1_Delmål1!G17</f>
        <v>0</v>
      </c>
      <c r="E17" s="99">
        <f>År1_Delmål1!C17</f>
        <v>0</v>
      </c>
      <c r="F17" s="138"/>
      <c r="G17" s="139"/>
    </row>
    <row r="18" spans="1:7" s="126" customFormat="1" ht="12.75">
      <c r="A18" s="137" t="s">
        <v>25</v>
      </c>
      <c r="B18" s="128" t="s">
        <v>9</v>
      </c>
      <c r="C18" s="99">
        <f>År1_Delmål1!G18</f>
        <v>0</v>
      </c>
      <c r="E18" s="99">
        <f>År1_Delmål1!C18</f>
        <v>0</v>
      </c>
      <c r="F18" s="140"/>
      <c r="G18" s="139"/>
    </row>
    <row r="19" spans="1:7" s="126" customFormat="1" ht="12.75">
      <c r="A19" s="137" t="s">
        <v>26</v>
      </c>
      <c r="B19" s="128" t="s">
        <v>10</v>
      </c>
      <c r="C19" s="99">
        <f>År1_Delmål1!G19</f>
        <v>0</v>
      </c>
      <c r="E19" s="99">
        <f>År1_Delmål1!C19</f>
        <v>0</v>
      </c>
      <c r="F19" s="140"/>
      <c r="G19" s="139"/>
    </row>
    <row r="20" spans="1:7" s="126" customFormat="1" ht="12.75">
      <c r="A20" s="137" t="s">
        <v>16</v>
      </c>
      <c r="B20" s="128" t="s">
        <v>27</v>
      </c>
      <c r="C20" s="99">
        <f>År1_Delmål1!G20</f>
        <v>0</v>
      </c>
      <c r="E20" s="99">
        <f>År1_Delmål1!C20</f>
        <v>0</v>
      </c>
      <c r="F20" s="140"/>
      <c r="G20" s="139"/>
    </row>
    <row r="21" spans="1:8" s="127" customFormat="1" ht="12.75">
      <c r="A21" s="137" t="s">
        <v>28</v>
      </c>
      <c r="B21" s="128" t="s">
        <v>11</v>
      </c>
      <c r="C21" s="99">
        <f>År1_Delmål1!G21</f>
        <v>0</v>
      </c>
      <c r="D21" s="126"/>
      <c r="E21" s="99">
        <f>År1_Delmål1!C21</f>
        <v>0</v>
      </c>
      <c r="F21" s="140"/>
      <c r="G21" s="139"/>
      <c r="H21" s="126"/>
    </row>
    <row r="22" spans="1:7" s="126" customFormat="1" ht="12.75">
      <c r="A22" s="137" t="s">
        <v>29</v>
      </c>
      <c r="B22" s="128" t="s">
        <v>12</v>
      </c>
      <c r="C22" s="99">
        <f>År1_Delmål1!G22</f>
        <v>0</v>
      </c>
      <c r="E22" s="99">
        <f>År1_Delmål1!C22</f>
        <v>0</v>
      </c>
      <c r="F22" s="140"/>
      <c r="G22" s="139"/>
    </row>
    <row r="23" spans="1:7" s="126" customFormat="1" ht="12.75">
      <c r="A23" s="137" t="s">
        <v>30</v>
      </c>
      <c r="B23" s="128" t="s">
        <v>13</v>
      </c>
      <c r="C23" s="99">
        <f>År1_Delmål1!G23</f>
        <v>0</v>
      </c>
      <c r="E23" s="99">
        <f>År1_Delmål1!C23</f>
        <v>0</v>
      </c>
      <c r="F23" s="140"/>
      <c r="G23" s="139"/>
    </row>
    <row r="24" spans="1:7" s="126" customFormat="1" ht="12.75">
      <c r="A24" s="167" t="s">
        <v>42</v>
      </c>
      <c r="B24" s="167"/>
      <c r="C24" s="150">
        <f>År1_Delmål1!G24</f>
        <v>0</v>
      </c>
      <c r="E24" s="150">
        <f>År1_Delmål1!C24</f>
        <v>0</v>
      </c>
      <c r="F24" s="140"/>
      <c r="G24" s="141">
        <f>SUM(G17:G23)</f>
        <v>0</v>
      </c>
    </row>
    <row r="25" spans="1:7" s="126" customFormat="1" ht="12.75">
      <c r="A25" s="124" t="s">
        <v>31</v>
      </c>
      <c r="B25" s="124" t="s">
        <v>14</v>
      </c>
      <c r="C25" s="146" t="str">
        <f>År1_Delmål1!G25</f>
        <v>Budsjett 2021</v>
      </c>
      <c r="E25" s="146" t="str">
        <f>År1_Delmål1!C25</f>
        <v>Budsjett 2020</v>
      </c>
      <c r="F25" s="135"/>
      <c r="G25" s="125" t="s">
        <v>122</v>
      </c>
    </row>
    <row r="26" spans="1:8" s="130" customFormat="1" ht="12.75">
      <c r="A26" s="128" t="s">
        <v>17</v>
      </c>
      <c r="B26" s="128" t="s">
        <v>15</v>
      </c>
      <c r="C26" s="99">
        <f>År1_Delmål1!G26</f>
        <v>0</v>
      </c>
      <c r="D26" s="126"/>
      <c r="E26" s="99">
        <f>År1_Delmål1!C26</f>
        <v>0</v>
      </c>
      <c r="F26" s="140"/>
      <c r="G26" s="139"/>
      <c r="H26" s="126"/>
    </row>
    <row r="27" spans="1:7" s="126" customFormat="1" ht="12.75">
      <c r="A27" s="128" t="s">
        <v>18</v>
      </c>
      <c r="B27" s="128" t="s">
        <v>19</v>
      </c>
      <c r="C27" s="99">
        <f>År1_Delmål1!G27</f>
        <v>0</v>
      </c>
      <c r="E27" s="99">
        <f>År1_Delmål1!C27</f>
        <v>0</v>
      </c>
      <c r="F27" s="140"/>
      <c r="G27" s="139"/>
    </row>
    <row r="28" spans="1:8" s="132" customFormat="1" ht="12.75">
      <c r="A28" s="128" t="s">
        <v>20</v>
      </c>
      <c r="B28" s="128" t="s">
        <v>21</v>
      </c>
      <c r="C28" s="99">
        <f>År1_Delmål1!G28</f>
        <v>0</v>
      </c>
      <c r="D28" s="126"/>
      <c r="E28" s="99">
        <f>År1_Delmål1!C28</f>
        <v>0</v>
      </c>
      <c r="F28" s="140"/>
      <c r="G28" s="139"/>
      <c r="H28" s="126"/>
    </row>
    <row r="29" spans="1:7" s="126" customFormat="1" ht="12.75">
      <c r="A29" s="128" t="s">
        <v>22</v>
      </c>
      <c r="B29" s="128" t="s">
        <v>23</v>
      </c>
      <c r="C29" s="99">
        <f>År1_Delmål1!G29</f>
        <v>0</v>
      </c>
      <c r="E29" s="99">
        <f>År1_Delmål1!C29</f>
        <v>0</v>
      </c>
      <c r="F29" s="140"/>
      <c r="G29" s="139"/>
    </row>
    <row r="30" spans="1:7" s="126" customFormat="1" ht="12.75">
      <c r="A30" s="128" t="s">
        <v>22</v>
      </c>
      <c r="B30" s="142" t="s">
        <v>45</v>
      </c>
      <c r="C30" s="99">
        <f>År1_Delmål1!G30</f>
        <v>0</v>
      </c>
      <c r="E30" s="99">
        <f>År1_Delmål1!C30</f>
        <v>0</v>
      </c>
      <c r="F30" s="140"/>
      <c r="G30" s="139"/>
    </row>
    <row r="31" spans="1:8" ht="15.75" thickBot="1">
      <c r="A31" s="168" t="s">
        <v>40</v>
      </c>
      <c r="B31" s="169"/>
      <c r="C31" s="151">
        <f>År1_Delmål1!G31</f>
        <v>0</v>
      </c>
      <c r="D31" s="126"/>
      <c r="E31" s="151">
        <f>År1_Delmål1!C31</f>
        <v>0</v>
      </c>
      <c r="F31" s="140"/>
      <c r="G31" s="143">
        <f>SUM(G26:G30)</f>
        <v>0</v>
      </c>
      <c r="H31" s="126"/>
    </row>
    <row r="32" spans="1:8" ht="16.5" thickBot="1">
      <c r="A32" s="170" t="s">
        <v>46</v>
      </c>
      <c r="B32" s="171"/>
      <c r="C32" s="152">
        <f>Nåtid!G32</f>
        <v>0</v>
      </c>
      <c r="D32" s="126"/>
      <c r="E32" s="152">
        <f>Nåtid!C32</f>
        <v>0</v>
      </c>
      <c r="F32" s="145"/>
      <c r="G32" s="144">
        <f>SUM(G24-G31)</f>
        <v>0</v>
      </c>
      <c r="H32" s="126"/>
    </row>
    <row r="33" spans="6:8" ht="15">
      <c r="F33" s="145"/>
      <c r="H33" s="126"/>
    </row>
    <row r="34" ht="15">
      <c r="F34" s="145"/>
    </row>
    <row r="35" ht="15">
      <c r="F35" s="145"/>
    </row>
  </sheetData>
  <sheetProtection sheet="1"/>
  <mergeCells count="6">
    <mergeCell ref="C2:H2"/>
    <mergeCell ref="A9:B9"/>
    <mergeCell ref="A13:B13"/>
    <mergeCell ref="A24:B24"/>
    <mergeCell ref="A31:B31"/>
    <mergeCell ref="A32:B32"/>
  </mergeCells>
  <printOptions/>
  <pageMargins left="0.787401575" right="0.787401575" top="0.984251969" bottom="0.984251969" header="0.5" footer="0.5"/>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A1:D37"/>
  <sheetViews>
    <sheetView zoomScalePageLayoutView="0" workbookViewId="0" topLeftCell="A1">
      <selection activeCell="C19" sqref="C19"/>
    </sheetView>
  </sheetViews>
  <sheetFormatPr defaultColWidth="11.421875" defaultRowHeight="12.75"/>
  <cols>
    <col min="1" max="1" width="30.140625" style="113" bestFit="1" customWidth="1"/>
    <col min="2" max="2" width="25.00390625" style="113" bestFit="1" customWidth="1"/>
    <col min="3" max="3" width="10.8515625" style="113" bestFit="1" customWidth="1"/>
    <col min="4" max="16384" width="11.421875" style="113" customWidth="1"/>
  </cols>
  <sheetData>
    <row r="1" spans="1:4" ht="18.75">
      <c r="A1" s="162" t="s">
        <v>47</v>
      </c>
      <c r="B1" s="162"/>
      <c r="C1" s="162"/>
      <c r="D1" s="162"/>
    </row>
    <row r="3" spans="1:3" ht="18.75">
      <c r="A3" s="163" t="s">
        <v>1</v>
      </c>
      <c r="B3" s="163"/>
      <c r="C3" s="163"/>
    </row>
    <row r="4" spans="1:3" ht="12.75">
      <c r="A4" s="113" t="s">
        <v>48</v>
      </c>
      <c r="B4" s="112" t="str">
        <f>År2_Delmål2!B8</f>
        <v>Omløpsmidler</v>
      </c>
      <c r="C4" s="112">
        <f>År2_Delmål2!C8</f>
        <v>0</v>
      </c>
    </row>
    <row r="5" spans="1:3" ht="12.75">
      <c r="A5" s="113" t="s">
        <v>49</v>
      </c>
      <c r="B5" s="112" t="str">
        <f>År2_Delmål2!B12</f>
        <v>Kortsiktig gjeld</v>
      </c>
      <c r="C5" s="112">
        <f>År2_Delmål2!C12</f>
        <v>0</v>
      </c>
    </row>
    <row r="6" spans="1:3" ht="12.75">
      <c r="A6" s="113" t="s">
        <v>50</v>
      </c>
      <c r="B6" s="113" t="str">
        <f>År2_Delmål2!B10</f>
        <v>Egenkapital</v>
      </c>
      <c r="C6" s="112">
        <f>År2_Delmål2!C10</f>
        <v>0</v>
      </c>
    </row>
    <row r="7" spans="1:3" ht="12.75">
      <c r="A7" s="113" t="s">
        <v>51</v>
      </c>
      <c r="B7" s="113" t="str">
        <f>År2_Delmål2!A9</f>
        <v>Sum eiendeler</v>
      </c>
      <c r="C7" s="112">
        <f>År2_Delmål2!C9</f>
        <v>0</v>
      </c>
    </row>
    <row r="8" spans="1:3" ht="12.75">
      <c r="A8" s="113" t="s">
        <v>52</v>
      </c>
      <c r="B8" s="113" t="str">
        <f>År2_Delmål2!A13</f>
        <v>Sum gjeld og egenkapital</v>
      </c>
      <c r="C8" s="112">
        <f>År2_Delmål2!E13</f>
        <v>0</v>
      </c>
    </row>
    <row r="10" spans="1:3" ht="18.75">
      <c r="A10" s="163" t="s">
        <v>53</v>
      </c>
      <c r="B10" s="163"/>
      <c r="C10" s="163"/>
    </row>
    <row r="11" spans="1:3" ht="12.75">
      <c r="A11" s="113" t="s">
        <v>42</v>
      </c>
      <c r="B11" s="113" t="str">
        <f>År2_Delmål2!A24</f>
        <v>Sum salgs- og driftsinntekter</v>
      </c>
      <c r="C11" s="112">
        <f>År2_Delmål2!C24</f>
        <v>0</v>
      </c>
    </row>
    <row r="12" spans="1:3" ht="12.75">
      <c r="A12" s="111" t="s">
        <v>15</v>
      </c>
      <c r="B12" s="111" t="str">
        <f>År2_Delmål2!B26</f>
        <v>Varekostnad</v>
      </c>
      <c r="C12" s="110">
        <f>-År2_Delmål2!C26</f>
        <v>0</v>
      </c>
    </row>
    <row r="13" spans="1:3" ht="12.75">
      <c r="A13" s="111" t="s">
        <v>19</v>
      </c>
      <c r="B13" s="111" t="str">
        <f>År2_Delmål2!B27</f>
        <v>Lønns- og personalkostnad</v>
      </c>
      <c r="C13" s="110">
        <f>-År2_Delmål2!C27</f>
        <v>0</v>
      </c>
    </row>
    <row r="14" spans="1:3" ht="12.75">
      <c r="A14" s="111" t="s">
        <v>21</v>
      </c>
      <c r="B14" s="111" t="str">
        <f>År2_Delmål2!B28</f>
        <v>Andre driftsk./avskrivning</v>
      </c>
      <c r="C14" s="110">
        <f>-År2_Delmål2!C28</f>
        <v>0</v>
      </c>
    </row>
    <row r="15" spans="1:3" ht="14.25">
      <c r="A15" s="109" t="s">
        <v>54</v>
      </c>
      <c r="B15" s="109"/>
      <c r="C15" s="108">
        <f>SUM(C11+C12+C13+C14)</f>
        <v>0</v>
      </c>
    </row>
    <row r="16" spans="1:3" ht="12.75">
      <c r="A16" s="113" t="s">
        <v>42</v>
      </c>
      <c r="B16" s="113" t="str">
        <f>År2_Delmål2!A24</f>
        <v>Sum salgs- og driftsinntekter</v>
      </c>
      <c r="C16" s="112">
        <f>År2_Delmål2!E24</f>
        <v>0</v>
      </c>
    </row>
    <row r="17" spans="1:3" ht="12.75">
      <c r="A17" s="113" t="s">
        <v>23</v>
      </c>
      <c r="B17" s="112" t="str">
        <f>År2_Delmål2!B29</f>
        <v>Finans og ekstraordinære</v>
      </c>
      <c r="C17" s="112">
        <f>IF(År2_Delmål2!C29&gt;0,0,-År2_Delmål2!C29)</f>
        <v>0</v>
      </c>
    </row>
    <row r="18" spans="1:3" ht="12.75">
      <c r="A18" s="111" t="s">
        <v>46</v>
      </c>
      <c r="B18" s="111" t="str">
        <f>År2_Delmål2!A32</f>
        <v>Resultat etter skatt</v>
      </c>
      <c r="C18" s="110">
        <f>År2_Delmål2!C32</f>
        <v>0</v>
      </c>
    </row>
    <row r="19" spans="1:3" ht="12.75">
      <c r="A19" s="111" t="s">
        <v>45</v>
      </c>
      <c r="B19" s="111" t="str">
        <f>År2_Delmål2!B30</f>
        <v>Skattekostnad</v>
      </c>
      <c r="C19" s="110">
        <f>-År2_Delmål2!C30</f>
        <v>0</v>
      </c>
    </row>
    <row r="20" spans="1:3" ht="14.25">
      <c r="A20" s="109" t="s">
        <v>55</v>
      </c>
      <c r="B20" s="109"/>
      <c r="C20" s="108">
        <f>C18+C19</f>
        <v>0</v>
      </c>
    </row>
    <row r="21" spans="1:3" ht="12.75">
      <c r="A21" s="111" t="s">
        <v>46</v>
      </c>
      <c r="B21" s="111" t="str">
        <f>År2_Delmål2!A32</f>
        <v>Resultat etter skatt</v>
      </c>
      <c r="C21" s="110">
        <f>År2_Delmål2!E32</f>
        <v>0</v>
      </c>
    </row>
    <row r="22" spans="1:3" ht="12.75">
      <c r="A22" s="111" t="s">
        <v>45</v>
      </c>
      <c r="B22" s="111" t="str">
        <f>År2_Delmål2!B30</f>
        <v>Skattekostnad</v>
      </c>
      <c r="C22" s="110">
        <f>-År2_Delmål2!E30</f>
        <v>0</v>
      </c>
    </row>
    <row r="23" spans="1:3" ht="14.25">
      <c r="A23" s="109" t="s">
        <v>56</v>
      </c>
      <c r="B23" s="109"/>
      <c r="C23" s="108">
        <f>SUM(C21+C22)</f>
        <v>0</v>
      </c>
    </row>
    <row r="25" spans="1:3" ht="18.75">
      <c r="A25" s="163" t="s">
        <v>57</v>
      </c>
      <c r="B25" s="163"/>
      <c r="C25" s="163"/>
    </row>
    <row r="26" spans="1:3" ht="12.75">
      <c r="A26" s="113" t="s">
        <v>42</v>
      </c>
      <c r="B26" s="113" t="str">
        <f>År2_Delmål2!A24</f>
        <v>Sum salgs- og driftsinntekter</v>
      </c>
      <c r="C26" s="112">
        <f>År2_Delmål2!G24</f>
        <v>0</v>
      </c>
    </row>
    <row r="27" spans="1:3" ht="12.75">
      <c r="A27" s="111" t="s">
        <v>15</v>
      </c>
      <c r="B27" s="111" t="str">
        <f>År2_Delmål2!B26</f>
        <v>Varekostnad</v>
      </c>
      <c r="C27" s="110">
        <f>-År2_Delmål2!G26</f>
        <v>0</v>
      </c>
    </row>
    <row r="28" spans="1:3" ht="12.75">
      <c r="A28" s="111" t="s">
        <v>19</v>
      </c>
      <c r="B28" s="111" t="str">
        <f>År2_Delmål2!B27</f>
        <v>Lønns- og personalkostnad</v>
      </c>
      <c r="C28" s="110">
        <f>-År2_Delmål2!G27</f>
        <v>0</v>
      </c>
    </row>
    <row r="29" spans="1:3" ht="12.75">
      <c r="A29" s="111" t="s">
        <v>21</v>
      </c>
      <c r="B29" s="111" t="str">
        <f>År2_Delmål2!B28</f>
        <v>Andre driftsk./avskrivning</v>
      </c>
      <c r="C29" s="110">
        <f>-År2_Delmål2!G28</f>
        <v>0</v>
      </c>
    </row>
    <row r="30" spans="1:3" ht="14.25">
      <c r="A30" s="109" t="s">
        <v>54</v>
      </c>
      <c r="B30" s="109"/>
      <c r="C30" s="108">
        <f>SUM(C26+C27+C28+C29)</f>
        <v>0</v>
      </c>
    </row>
    <row r="31" spans="1:3" ht="12.75">
      <c r="A31" s="113" t="s">
        <v>23</v>
      </c>
      <c r="B31" s="113" t="str">
        <f>År2_Delmål2!B29</f>
        <v>Finans og ekstraordinære</v>
      </c>
      <c r="C31" s="112">
        <f>IF(År2_Delmål2!G29&gt;0,0,-År2_Delmål2!G29)</f>
        <v>0</v>
      </c>
    </row>
    <row r="32" spans="1:3" ht="12.75">
      <c r="A32" s="111" t="s">
        <v>46</v>
      </c>
      <c r="B32" s="111" t="str">
        <f>År2_Delmål2!A32</f>
        <v>Resultat etter skatt</v>
      </c>
      <c r="C32" s="110">
        <f>År2_Delmål2!G32</f>
        <v>0</v>
      </c>
    </row>
    <row r="33" spans="1:3" ht="12.75">
      <c r="A33" s="111" t="s">
        <v>45</v>
      </c>
      <c r="B33" s="111" t="str">
        <f>År2_Delmål2!B30</f>
        <v>Skattekostnad</v>
      </c>
      <c r="C33" s="110">
        <f>-År2_Delmål2!G30</f>
        <v>0</v>
      </c>
    </row>
    <row r="34" spans="1:3" ht="14.25">
      <c r="A34" s="109" t="s">
        <v>55</v>
      </c>
      <c r="B34" s="109"/>
      <c r="C34" s="108">
        <f>C32+C33</f>
        <v>0</v>
      </c>
    </row>
    <row r="36" spans="1:3" ht="18.75">
      <c r="A36" s="163" t="s">
        <v>58</v>
      </c>
      <c r="B36" s="163"/>
      <c r="C36" s="163"/>
    </row>
    <row r="37" spans="1:3" ht="15">
      <c r="A37" s="103" t="s">
        <v>59</v>
      </c>
      <c r="B37" s="112" t="str">
        <f>År2_Delmål2!A32</f>
        <v>Resultat etter skatt</v>
      </c>
      <c r="C37" s="112">
        <f>År2_Delmål2!D32</f>
        <v>0</v>
      </c>
    </row>
  </sheetData>
  <sheetProtection sheet="1" objects="1" scenarios="1"/>
  <mergeCells count="5">
    <mergeCell ref="A1:D1"/>
    <mergeCell ref="A3:C3"/>
    <mergeCell ref="A10:C10"/>
    <mergeCell ref="A25:C25"/>
    <mergeCell ref="A36:C3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E37" sqref="E37"/>
    </sheetView>
  </sheetViews>
  <sheetFormatPr defaultColWidth="9.140625" defaultRowHeight="12.75"/>
  <cols>
    <col min="1" max="1" width="12.8515625" style="120" customWidth="1"/>
    <col min="2" max="2" width="37.28125" style="120" bestFit="1" customWidth="1"/>
    <col min="3" max="3" width="12.140625" style="119" bestFit="1" customWidth="1"/>
    <col min="4" max="4" width="12.57421875" style="119" bestFit="1" customWidth="1"/>
    <col min="5" max="5" width="12.140625" style="119" bestFit="1" customWidth="1"/>
    <col min="6" max="6" width="9.140625" style="119" customWidth="1"/>
    <col min="7" max="7" width="12.00390625" style="120" bestFit="1" customWidth="1"/>
    <col min="8" max="8" width="14.28125" style="119" customWidth="1"/>
    <col min="9" max="16384" width="9.140625" style="120" customWidth="1"/>
  </cols>
  <sheetData>
    <row r="1" spans="1:8" ht="15.75">
      <c r="A1" s="100" t="s">
        <v>44</v>
      </c>
      <c r="B1" s="119"/>
      <c r="F1" s="120"/>
      <c r="G1" s="119"/>
      <c r="H1" s="120"/>
    </row>
    <row r="2" spans="1:8" ht="15.75">
      <c r="A2" s="100" t="s">
        <v>115</v>
      </c>
      <c r="B2" s="121"/>
      <c r="C2" s="164" t="s">
        <v>0</v>
      </c>
      <c r="D2" s="164"/>
      <c r="E2" s="164"/>
      <c r="F2" s="164"/>
      <c r="G2" s="164"/>
      <c r="H2" s="164"/>
    </row>
    <row r="3" spans="1:8" ht="15.75">
      <c r="A3" s="100"/>
      <c r="B3" s="121"/>
      <c r="C3" s="100"/>
      <c r="F3" s="120"/>
      <c r="G3" s="119"/>
      <c r="H3" s="122" t="s">
        <v>43</v>
      </c>
    </row>
    <row r="4" spans="1:3" ht="15.75">
      <c r="A4" s="100"/>
      <c r="C4" s="121"/>
    </row>
    <row r="5" spans="1:8" ht="15.75">
      <c r="A5" s="100" t="s">
        <v>1</v>
      </c>
      <c r="B5" s="119"/>
      <c r="C5" s="123"/>
      <c r="D5" s="98" t="s">
        <v>116</v>
      </c>
      <c r="F5" s="120"/>
      <c r="G5" s="123"/>
      <c r="H5" s="120"/>
    </row>
    <row r="6" spans="1:7" s="127" customFormat="1" ht="12.75">
      <c r="A6" s="124" t="s">
        <v>31</v>
      </c>
      <c r="B6" s="124" t="s">
        <v>41</v>
      </c>
      <c r="C6" s="146" t="str">
        <f>År2_Delmål2!G6</f>
        <v>Budsjett 2022</v>
      </c>
      <c r="D6" s="126"/>
      <c r="E6" s="146" t="str">
        <f>År2_Delmål2!C6</f>
        <v>Budsjett 2021</v>
      </c>
      <c r="G6" s="126"/>
    </row>
    <row r="7" spans="1:8" s="130" customFormat="1" ht="12.75">
      <c r="A7" s="128" t="s">
        <v>33</v>
      </c>
      <c r="B7" s="128" t="s">
        <v>34</v>
      </c>
      <c r="C7" s="99">
        <f>År2_Delmål2!G7</f>
        <v>0</v>
      </c>
      <c r="D7" s="126"/>
      <c r="E7" s="99">
        <f>År2_Delmål2!C7</f>
        <v>0</v>
      </c>
      <c r="F7" s="127"/>
      <c r="G7" s="126"/>
      <c r="H7" s="127"/>
    </row>
    <row r="8" spans="1:8" s="130" customFormat="1" ht="12.75">
      <c r="A8" s="128" t="s">
        <v>33</v>
      </c>
      <c r="B8" s="128" t="s">
        <v>35</v>
      </c>
      <c r="C8" s="99">
        <f>År2_Delmål2!G8</f>
        <v>0</v>
      </c>
      <c r="D8" s="126"/>
      <c r="E8" s="99">
        <f>År2_Delmål2!C8</f>
        <v>0</v>
      </c>
      <c r="F8" s="127"/>
      <c r="G8" s="126"/>
      <c r="H8" s="127"/>
    </row>
    <row r="9" spans="1:8" s="133" customFormat="1" ht="12.75">
      <c r="A9" s="165" t="s">
        <v>2</v>
      </c>
      <c r="B9" s="166"/>
      <c r="C9" s="147">
        <f>År2_Delmål2!G9</f>
        <v>0</v>
      </c>
      <c r="D9" s="126"/>
      <c r="E9" s="147">
        <f>År2_Delmål2!C9</f>
        <v>0</v>
      </c>
      <c r="F9" s="132"/>
      <c r="G9" s="126"/>
      <c r="H9" s="132"/>
    </row>
    <row r="10" spans="1:8" s="130" customFormat="1" ht="12.75">
      <c r="A10" s="128" t="s">
        <v>36</v>
      </c>
      <c r="B10" s="128" t="s">
        <v>37</v>
      </c>
      <c r="C10" s="99">
        <f>År2_Delmål2!G10</f>
        <v>0</v>
      </c>
      <c r="D10" s="126"/>
      <c r="E10" s="99">
        <f>År2_Delmål2!C10</f>
        <v>0</v>
      </c>
      <c r="F10" s="127"/>
      <c r="G10" s="126"/>
      <c r="H10" s="127"/>
    </row>
    <row r="11" spans="1:8" s="130" customFormat="1" ht="12.75">
      <c r="A11" s="128" t="s">
        <v>36</v>
      </c>
      <c r="B11" s="128" t="s">
        <v>38</v>
      </c>
      <c r="C11" s="99">
        <f>År2_Delmål2!G11</f>
        <v>0</v>
      </c>
      <c r="D11" s="126"/>
      <c r="E11" s="99">
        <f>År2_Delmål2!C11</f>
        <v>0</v>
      </c>
      <c r="F11" s="127"/>
      <c r="G11" s="126"/>
      <c r="H11" s="127"/>
    </row>
    <row r="12" spans="1:8" s="130" customFormat="1" ht="12.75">
      <c r="A12" s="128" t="s">
        <v>36</v>
      </c>
      <c r="B12" s="128" t="s">
        <v>39</v>
      </c>
      <c r="C12" s="99">
        <f>År2_Delmål2!G12</f>
        <v>0</v>
      </c>
      <c r="D12" s="126"/>
      <c r="E12" s="99">
        <f>År2_Delmål2!C12</f>
        <v>0</v>
      </c>
      <c r="F12" s="127"/>
      <c r="G12" s="126"/>
      <c r="H12" s="127"/>
    </row>
    <row r="13" spans="1:8" s="130" customFormat="1" ht="12.75">
      <c r="A13" s="165" t="s">
        <v>4</v>
      </c>
      <c r="B13" s="166"/>
      <c r="C13" s="147">
        <f>År2_Delmål2!G13</f>
        <v>0</v>
      </c>
      <c r="D13" s="126"/>
      <c r="E13" s="147">
        <f>År2_Delmål2!C13</f>
        <v>0</v>
      </c>
      <c r="F13" s="127"/>
      <c r="G13" s="126"/>
      <c r="H13" s="127"/>
    </row>
    <row r="14" spans="1:8" ht="15.75">
      <c r="A14" s="134" t="s">
        <v>5</v>
      </c>
      <c r="B14" s="120" t="s">
        <v>3</v>
      </c>
      <c r="C14" s="148"/>
      <c r="D14" s="126"/>
      <c r="E14" s="148"/>
      <c r="F14" s="120" t="s">
        <v>3</v>
      </c>
      <c r="G14" s="126"/>
      <c r="H14" s="120"/>
    </row>
    <row r="15" spans="1:8" ht="15.75">
      <c r="A15" s="100" t="s">
        <v>6</v>
      </c>
      <c r="C15" s="149" t="str">
        <f>År2_Delmål2!G15</f>
        <v>Budsjett </v>
      </c>
      <c r="D15" s="126"/>
      <c r="E15" s="149"/>
      <c r="F15" s="120"/>
      <c r="G15" s="126"/>
      <c r="H15" s="120"/>
    </row>
    <row r="16" spans="1:8" s="136" customFormat="1" ht="12.75">
      <c r="A16" s="124" t="s">
        <v>31</v>
      </c>
      <c r="B16" s="124" t="s">
        <v>7</v>
      </c>
      <c r="C16" s="146" t="str">
        <f>År2_Delmål2!G16</f>
        <v>Budsjett 2022</v>
      </c>
      <c r="D16" s="126"/>
      <c r="E16" s="146" t="str">
        <f>År2_Delmål2!C16</f>
        <v>Budsjett 2021</v>
      </c>
      <c r="F16" s="135"/>
      <c r="G16" s="126"/>
      <c r="H16" s="126"/>
    </row>
    <row r="17" spans="1:6" s="126" customFormat="1" ht="12.75">
      <c r="A17" s="137" t="s">
        <v>24</v>
      </c>
      <c r="B17" s="128" t="s">
        <v>8</v>
      </c>
      <c r="C17" s="99">
        <f>År2_Delmål2!G17</f>
        <v>0</v>
      </c>
      <c r="E17" s="99">
        <f>År2_Delmål2!C17</f>
        <v>0</v>
      </c>
      <c r="F17" s="138"/>
    </row>
    <row r="18" spans="1:6" s="126" customFormat="1" ht="12.75">
      <c r="A18" s="137" t="s">
        <v>25</v>
      </c>
      <c r="B18" s="128" t="s">
        <v>9</v>
      </c>
      <c r="C18" s="99">
        <f>År2_Delmål2!G18</f>
        <v>0</v>
      </c>
      <c r="E18" s="99">
        <f>År2_Delmål2!C18</f>
        <v>0</v>
      </c>
      <c r="F18" s="140"/>
    </row>
    <row r="19" spans="1:6" s="126" customFormat="1" ht="12.75">
      <c r="A19" s="137" t="s">
        <v>26</v>
      </c>
      <c r="B19" s="128" t="s">
        <v>10</v>
      </c>
      <c r="C19" s="99">
        <f>År2_Delmål2!G19</f>
        <v>0</v>
      </c>
      <c r="E19" s="99">
        <f>År2_Delmål2!C19</f>
        <v>0</v>
      </c>
      <c r="F19" s="140"/>
    </row>
    <row r="20" spans="1:6" s="126" customFormat="1" ht="12.75">
      <c r="A20" s="137" t="s">
        <v>16</v>
      </c>
      <c r="B20" s="128" t="s">
        <v>27</v>
      </c>
      <c r="C20" s="99">
        <f>År2_Delmål2!G20</f>
        <v>0</v>
      </c>
      <c r="E20" s="99">
        <f>År2_Delmål2!C20</f>
        <v>0</v>
      </c>
      <c r="F20" s="140"/>
    </row>
    <row r="21" spans="1:8" s="127" customFormat="1" ht="12.75">
      <c r="A21" s="137" t="s">
        <v>28</v>
      </c>
      <c r="B21" s="128" t="s">
        <v>11</v>
      </c>
      <c r="C21" s="99">
        <f>År2_Delmål2!G21</f>
        <v>0</v>
      </c>
      <c r="D21" s="126"/>
      <c r="E21" s="99">
        <f>År2_Delmål2!C21</f>
        <v>0</v>
      </c>
      <c r="F21" s="140"/>
      <c r="G21" s="126"/>
      <c r="H21" s="126"/>
    </row>
    <row r="22" spans="1:6" s="126" customFormat="1" ht="12.75">
      <c r="A22" s="137" t="s">
        <v>29</v>
      </c>
      <c r="B22" s="128" t="s">
        <v>12</v>
      </c>
      <c r="C22" s="99">
        <f>År2_Delmål2!G22</f>
        <v>0</v>
      </c>
      <c r="E22" s="99">
        <f>År2_Delmål2!C22</f>
        <v>0</v>
      </c>
      <c r="F22" s="140"/>
    </row>
    <row r="23" spans="1:6" s="126" customFormat="1" ht="12.75">
      <c r="A23" s="137" t="s">
        <v>30</v>
      </c>
      <c r="B23" s="128" t="s">
        <v>13</v>
      </c>
      <c r="C23" s="99">
        <f>År2_Delmål2!G23</f>
        <v>0</v>
      </c>
      <c r="E23" s="99">
        <f>År2_Delmål2!C23</f>
        <v>0</v>
      </c>
      <c r="F23" s="140"/>
    </row>
    <row r="24" spans="1:6" s="126" customFormat="1" ht="12.75">
      <c r="A24" s="167" t="s">
        <v>42</v>
      </c>
      <c r="B24" s="167"/>
      <c r="C24" s="150">
        <f>År2_Delmål2!G24</f>
        <v>0</v>
      </c>
      <c r="E24" s="150">
        <f>År2_Delmål2!C24</f>
        <v>0</v>
      </c>
      <c r="F24" s="140"/>
    </row>
    <row r="25" spans="1:6" s="126" customFormat="1" ht="12.75">
      <c r="A25" s="124" t="s">
        <v>31</v>
      </c>
      <c r="B25" s="124" t="s">
        <v>14</v>
      </c>
      <c r="C25" s="146" t="str">
        <f>År2_Delmål2!G25</f>
        <v>Budsjett 2022</v>
      </c>
      <c r="E25" s="146" t="str">
        <f>År2_Delmål2!C25</f>
        <v>Budsjett 2021</v>
      </c>
      <c r="F25" s="135"/>
    </row>
    <row r="26" spans="1:8" s="130" customFormat="1" ht="12.75">
      <c r="A26" s="128" t="s">
        <v>17</v>
      </c>
      <c r="B26" s="128" t="s">
        <v>15</v>
      </c>
      <c r="C26" s="99">
        <f>År2_Delmål2!G26</f>
        <v>0</v>
      </c>
      <c r="D26" s="126"/>
      <c r="E26" s="99">
        <f>År2_Delmål2!C26</f>
        <v>0</v>
      </c>
      <c r="F26" s="140"/>
      <c r="G26" s="126"/>
      <c r="H26" s="126"/>
    </row>
    <row r="27" spans="1:6" s="126" customFormat="1" ht="12.75">
      <c r="A27" s="128" t="s">
        <v>18</v>
      </c>
      <c r="B27" s="128" t="s">
        <v>19</v>
      </c>
      <c r="C27" s="99">
        <f>År2_Delmål2!G27</f>
        <v>0</v>
      </c>
      <c r="E27" s="99">
        <f>År2_Delmål2!C27</f>
        <v>0</v>
      </c>
      <c r="F27" s="140"/>
    </row>
    <row r="28" spans="1:8" s="132" customFormat="1" ht="12.75">
      <c r="A28" s="128" t="s">
        <v>20</v>
      </c>
      <c r="B28" s="128" t="s">
        <v>21</v>
      </c>
      <c r="C28" s="99">
        <f>År2_Delmål2!G28</f>
        <v>0</v>
      </c>
      <c r="D28" s="126"/>
      <c r="E28" s="99">
        <f>År2_Delmål2!C28</f>
        <v>0</v>
      </c>
      <c r="F28" s="140"/>
      <c r="G28" s="126"/>
      <c r="H28" s="126"/>
    </row>
    <row r="29" spans="1:6" s="126" customFormat="1" ht="12.75">
      <c r="A29" s="128" t="s">
        <v>22</v>
      </c>
      <c r="B29" s="128" t="s">
        <v>23</v>
      </c>
      <c r="C29" s="99">
        <f>År2_Delmål2!G29</f>
        <v>0</v>
      </c>
      <c r="E29" s="99">
        <f>År2_Delmål2!C29</f>
        <v>0</v>
      </c>
      <c r="F29" s="140"/>
    </row>
    <row r="30" spans="1:6" s="126" customFormat="1" ht="12.75">
      <c r="A30" s="128" t="s">
        <v>22</v>
      </c>
      <c r="B30" s="142" t="s">
        <v>45</v>
      </c>
      <c r="C30" s="99">
        <f>År2_Delmål2!G30</f>
        <v>0</v>
      </c>
      <c r="E30" s="99">
        <f>År2_Delmål2!C30</f>
        <v>0</v>
      </c>
      <c r="F30" s="140"/>
    </row>
    <row r="31" spans="1:8" ht="15.75" thickBot="1">
      <c r="A31" s="168" t="s">
        <v>40</v>
      </c>
      <c r="B31" s="169"/>
      <c r="C31" s="151">
        <f>År2_Delmål2!G31</f>
        <v>0</v>
      </c>
      <c r="D31" s="126"/>
      <c r="E31" s="151">
        <f>År2_Delmål2!C31</f>
        <v>0</v>
      </c>
      <c r="F31" s="140"/>
      <c r="G31" s="126"/>
      <c r="H31" s="126"/>
    </row>
    <row r="32" spans="1:8" ht="16.5" thickBot="1">
      <c r="A32" s="170" t="s">
        <v>46</v>
      </c>
      <c r="B32" s="171"/>
      <c r="C32" s="152">
        <f>Nåtid!G32</f>
        <v>0</v>
      </c>
      <c r="D32" s="126"/>
      <c r="E32" s="152">
        <f>Nåtid!C32</f>
        <v>0</v>
      </c>
      <c r="F32" s="145"/>
      <c r="G32" s="144">
        <f>SUM(G24+G31)</f>
        <v>0</v>
      </c>
      <c r="H32" s="126"/>
    </row>
    <row r="33" spans="6:8" ht="15">
      <c r="F33" s="145"/>
      <c r="H33" s="126"/>
    </row>
    <row r="34" ht="15">
      <c r="F34" s="145"/>
    </row>
    <row r="35" ht="15">
      <c r="F35" s="145"/>
    </row>
  </sheetData>
  <sheetProtection sheet="1"/>
  <mergeCells count="6">
    <mergeCell ref="C2:H2"/>
    <mergeCell ref="A9:B9"/>
    <mergeCell ref="A13:B13"/>
    <mergeCell ref="A24:B24"/>
    <mergeCell ref="A31:B31"/>
    <mergeCell ref="A32:B32"/>
  </mergeCells>
  <printOptions/>
  <pageMargins left="0.787401575" right="0.787401575" top="0.984251969" bottom="0.984251969" header="0.5" footer="0.5"/>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D37"/>
  <sheetViews>
    <sheetView zoomScalePageLayoutView="0" workbookViewId="0" topLeftCell="A1">
      <selection activeCell="C22" sqref="C22"/>
    </sheetView>
  </sheetViews>
  <sheetFormatPr defaultColWidth="11.421875" defaultRowHeight="12.75"/>
  <cols>
    <col min="1" max="1" width="30.140625" style="113" bestFit="1" customWidth="1"/>
    <col min="2" max="2" width="25.00390625" style="113" bestFit="1" customWidth="1"/>
    <col min="3" max="3" width="10.8515625" style="113" bestFit="1" customWidth="1"/>
    <col min="4" max="16384" width="11.421875" style="113" customWidth="1"/>
  </cols>
  <sheetData>
    <row r="1" spans="1:4" ht="18.75">
      <c r="A1" s="162" t="s">
        <v>47</v>
      </c>
      <c r="B1" s="162"/>
      <c r="C1" s="162"/>
      <c r="D1" s="162"/>
    </row>
    <row r="3" spans="1:3" ht="18.75">
      <c r="A3" s="163" t="s">
        <v>1</v>
      </c>
      <c r="B3" s="163"/>
      <c r="C3" s="163"/>
    </row>
    <row r="4" spans="1:3" ht="12.75">
      <c r="A4" s="113" t="s">
        <v>48</v>
      </c>
      <c r="B4" s="112" t="str">
        <f>År3_Delmål3!B8</f>
        <v>Omløpsmidler</v>
      </c>
      <c r="C4" s="112">
        <f>År3_Delmål3!C8</f>
        <v>0</v>
      </c>
    </row>
    <row r="5" spans="1:3" ht="12.75">
      <c r="A5" s="113" t="s">
        <v>49</v>
      </c>
      <c r="B5" s="112" t="str">
        <f>År3_Delmål3!B12</f>
        <v>Kortsiktig gjeld</v>
      </c>
      <c r="C5" s="112">
        <f>År3_Delmål3!C12</f>
        <v>0</v>
      </c>
    </row>
    <row r="6" spans="1:3" ht="12.75">
      <c r="A6" s="113" t="s">
        <v>50</v>
      </c>
      <c r="B6" s="113" t="str">
        <f>År3_Delmål3!B10</f>
        <v>Egenkapital</v>
      </c>
      <c r="C6" s="112">
        <f>År3_Delmål3!C10</f>
        <v>0</v>
      </c>
    </row>
    <row r="7" spans="1:3" ht="12.75">
      <c r="A7" s="113" t="s">
        <v>51</v>
      </c>
      <c r="B7" s="113" t="str">
        <f>År3_Delmål3!A9</f>
        <v>Sum eiendeler</v>
      </c>
      <c r="C7" s="112">
        <f>År3_Delmål3!C9</f>
        <v>0</v>
      </c>
    </row>
    <row r="8" spans="1:3" ht="12.75">
      <c r="A8" s="113" t="s">
        <v>52</v>
      </c>
      <c r="B8" s="113" t="str">
        <f>År3_Delmål3!A13</f>
        <v>Sum gjeld og egenkapital</v>
      </c>
      <c r="C8" s="112">
        <f>År3_Delmål3!E13</f>
        <v>0</v>
      </c>
    </row>
    <row r="10" spans="1:3" ht="18.75">
      <c r="A10" s="163" t="s">
        <v>53</v>
      </c>
      <c r="B10" s="163"/>
      <c r="C10" s="163"/>
    </row>
    <row r="11" spans="1:3" ht="12.75">
      <c r="A11" s="113" t="s">
        <v>42</v>
      </c>
      <c r="B11" s="113" t="str">
        <f>År3_Delmål3!A24</f>
        <v>Sum salgs- og driftsinntekter</v>
      </c>
      <c r="C11" s="112">
        <f>År3_Delmål3!C24</f>
        <v>0</v>
      </c>
    </row>
    <row r="12" spans="1:3" ht="12.75">
      <c r="A12" s="111" t="s">
        <v>15</v>
      </c>
      <c r="B12" s="111" t="str">
        <f>År3_Delmål3!B26</f>
        <v>Varekostnad</v>
      </c>
      <c r="C12" s="110">
        <f>-År3_Delmål3!C26</f>
        <v>0</v>
      </c>
    </row>
    <row r="13" spans="1:3" ht="12.75">
      <c r="A13" s="111" t="s">
        <v>19</v>
      </c>
      <c r="B13" s="111" t="str">
        <f>År3_Delmål3!B27</f>
        <v>Lønns- og personalkostnad</v>
      </c>
      <c r="C13" s="110">
        <f>-År3_Delmål3!C27</f>
        <v>0</v>
      </c>
    </row>
    <row r="14" spans="1:3" ht="12.75">
      <c r="A14" s="111" t="s">
        <v>21</v>
      </c>
      <c r="B14" s="111" t="str">
        <f>År3_Delmål3!B28</f>
        <v>Andre driftsk./avskrivning</v>
      </c>
      <c r="C14" s="110">
        <f>-År3_Delmål3!C28</f>
        <v>0</v>
      </c>
    </row>
    <row r="15" spans="1:3" ht="14.25">
      <c r="A15" s="109" t="s">
        <v>54</v>
      </c>
      <c r="B15" s="109"/>
      <c r="C15" s="108">
        <f>SUM(C11+C12+C13+C14)</f>
        <v>0</v>
      </c>
    </row>
    <row r="16" spans="1:3" ht="12.75">
      <c r="A16" s="113" t="s">
        <v>42</v>
      </c>
      <c r="B16" s="113" t="str">
        <f>År3_Delmål3!A24</f>
        <v>Sum salgs- og driftsinntekter</v>
      </c>
      <c r="C16" s="112">
        <f>År3_Delmål3!E24</f>
        <v>0</v>
      </c>
    </row>
    <row r="17" spans="1:3" ht="12.75">
      <c r="A17" s="113" t="s">
        <v>23</v>
      </c>
      <c r="B17" s="112" t="str">
        <f>År3_Delmål3!B29</f>
        <v>Finans og ekstraordinære</v>
      </c>
      <c r="C17" s="112">
        <f>IF(År3_Delmål3!C29&gt;0,0,-År3_Delmål3!C29)</f>
        <v>0</v>
      </c>
    </row>
    <row r="18" spans="1:3" ht="12.75">
      <c r="A18" s="111" t="s">
        <v>46</v>
      </c>
      <c r="B18" s="111" t="str">
        <f>År3_Delmål3!A32</f>
        <v>Resultat etter skatt</v>
      </c>
      <c r="C18" s="110">
        <f>År3_Delmål3!C32</f>
        <v>0</v>
      </c>
    </row>
    <row r="19" spans="1:3" ht="12.75">
      <c r="A19" s="111" t="s">
        <v>45</v>
      </c>
      <c r="B19" s="111" t="str">
        <f>År3_Delmål3!B30</f>
        <v>Skattekostnad</v>
      </c>
      <c r="C19" s="110">
        <f>-År3_Delmål3!C30</f>
        <v>0</v>
      </c>
    </row>
    <row r="20" spans="1:3" ht="14.25">
      <c r="A20" s="109" t="s">
        <v>55</v>
      </c>
      <c r="B20" s="109"/>
      <c r="C20" s="108">
        <f>C18+C19</f>
        <v>0</v>
      </c>
    </row>
    <row r="21" spans="1:3" ht="12.75">
      <c r="A21" s="111" t="s">
        <v>46</v>
      </c>
      <c r="B21" s="111" t="str">
        <f>År3_Delmål3!A32</f>
        <v>Resultat etter skatt</v>
      </c>
      <c r="C21" s="110">
        <f>År3_Delmål3!E32</f>
        <v>0</v>
      </c>
    </row>
    <row r="22" spans="1:3" ht="12.75">
      <c r="A22" s="111" t="s">
        <v>45</v>
      </c>
      <c r="B22" s="111" t="str">
        <f>År3_Delmål3!B30</f>
        <v>Skattekostnad</v>
      </c>
      <c r="C22" s="110">
        <f>-År3_Delmål3!E30</f>
        <v>0</v>
      </c>
    </row>
    <row r="23" spans="1:3" ht="14.25">
      <c r="A23" s="109" t="s">
        <v>56</v>
      </c>
      <c r="B23" s="109"/>
      <c r="C23" s="108">
        <f>SUM(C21+C22)</f>
        <v>0</v>
      </c>
    </row>
    <row r="25" spans="1:3" ht="18.75">
      <c r="A25" s="163" t="s">
        <v>57</v>
      </c>
      <c r="B25" s="163"/>
      <c r="C25" s="163"/>
    </row>
    <row r="26" spans="1:3" ht="12.75">
      <c r="A26" s="113" t="s">
        <v>42</v>
      </c>
      <c r="B26" s="113" t="str">
        <f>År3_Delmål3!A24</f>
        <v>Sum salgs- og driftsinntekter</v>
      </c>
      <c r="C26" s="112">
        <f>År3_Delmål3!G24</f>
        <v>0</v>
      </c>
    </row>
    <row r="27" spans="1:3" ht="12.75">
      <c r="A27" s="111" t="s">
        <v>15</v>
      </c>
      <c r="B27" s="111" t="str">
        <f>År3_Delmål3!B26</f>
        <v>Varekostnad</v>
      </c>
      <c r="C27" s="110">
        <f>-År3_Delmål3!G26</f>
        <v>0</v>
      </c>
    </row>
    <row r="28" spans="1:3" ht="12.75">
      <c r="A28" s="111" t="s">
        <v>19</v>
      </c>
      <c r="B28" s="111" t="str">
        <f>År3_Delmål3!B27</f>
        <v>Lønns- og personalkostnad</v>
      </c>
      <c r="C28" s="110">
        <f>-År3_Delmål3!G27</f>
        <v>0</v>
      </c>
    </row>
    <row r="29" spans="1:3" ht="12.75">
      <c r="A29" s="111" t="s">
        <v>21</v>
      </c>
      <c r="B29" s="111" t="str">
        <f>År3_Delmål3!B28</f>
        <v>Andre driftsk./avskrivning</v>
      </c>
      <c r="C29" s="110">
        <f>-År3_Delmål3!G28</f>
        <v>0</v>
      </c>
    </row>
    <row r="30" spans="1:3" ht="14.25">
      <c r="A30" s="109" t="s">
        <v>54</v>
      </c>
      <c r="B30" s="109"/>
      <c r="C30" s="108">
        <f>SUM(C26+C27+C28+C29)</f>
        <v>0</v>
      </c>
    </row>
    <row r="31" spans="1:3" ht="12.75">
      <c r="A31" s="113" t="s">
        <v>23</v>
      </c>
      <c r="B31" s="113" t="str">
        <f>År3_Delmål3!B29</f>
        <v>Finans og ekstraordinære</v>
      </c>
      <c r="C31" s="112">
        <f>IF(År3_Delmål3!G29&gt;0,0,-År3_Delmål3!G29)</f>
        <v>0</v>
      </c>
    </row>
    <row r="32" spans="1:3" ht="12.75">
      <c r="A32" s="111" t="s">
        <v>46</v>
      </c>
      <c r="B32" s="111" t="str">
        <f>År3_Delmål3!A32</f>
        <v>Resultat etter skatt</v>
      </c>
      <c r="C32" s="110">
        <f>År3_Delmål3!G32</f>
        <v>0</v>
      </c>
    </row>
    <row r="33" spans="1:3" ht="12.75">
      <c r="A33" s="111" t="s">
        <v>45</v>
      </c>
      <c r="B33" s="111" t="str">
        <f>År3_Delmål3!B30</f>
        <v>Skattekostnad</v>
      </c>
      <c r="C33" s="110">
        <f>-År3_Delmål3!G30</f>
        <v>0</v>
      </c>
    </row>
    <row r="34" spans="1:3" ht="14.25">
      <c r="A34" s="109" t="s">
        <v>55</v>
      </c>
      <c r="B34" s="109"/>
      <c r="C34" s="108">
        <f>C32+C33</f>
        <v>0</v>
      </c>
    </row>
    <row r="36" spans="1:3" ht="18.75">
      <c r="A36" s="163" t="s">
        <v>58</v>
      </c>
      <c r="B36" s="163"/>
      <c r="C36" s="163"/>
    </row>
    <row r="37" spans="1:3" ht="15">
      <c r="A37" s="103" t="s">
        <v>59</v>
      </c>
      <c r="B37" s="112" t="str">
        <f>År3_Delmål3!A32</f>
        <v>Resultat etter skatt</v>
      </c>
      <c r="C37" s="112">
        <f>År3_Delmål3!D32</f>
        <v>0</v>
      </c>
    </row>
  </sheetData>
  <sheetProtection sheet="1" objects="1" scenarios="1"/>
  <mergeCells count="5">
    <mergeCell ref="A1:D1"/>
    <mergeCell ref="A3:C3"/>
    <mergeCell ref="A10:C10"/>
    <mergeCell ref="A25:C25"/>
    <mergeCell ref="A36:C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Idrettsforbund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us-joso</dc:creator>
  <cp:keywords/>
  <dc:description/>
  <cp:lastModifiedBy>Pedersen, Eivind Juul</cp:lastModifiedBy>
  <cp:lastPrinted>2007-02-08T16:09:59Z</cp:lastPrinted>
  <dcterms:created xsi:type="dcterms:W3CDTF">2005-10-17T08:09:30Z</dcterms:created>
  <dcterms:modified xsi:type="dcterms:W3CDTF">2019-08-12T11:21:24Z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